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TATS" sheetId="4" r:id="rId1"/>
    <sheet name="IMPACT" sheetId="5" r:id="rId2"/>
  </sheets>
  <calcPr calcId="145621"/>
</workbook>
</file>

<file path=xl/calcChain.xml><?xml version="1.0" encoding="utf-8"?>
<calcChain xmlns="http://schemas.openxmlformats.org/spreadsheetml/2006/main">
  <c r="G15" i="5" l="1"/>
  <c r="H12" i="5"/>
  <c r="G12" i="5"/>
  <c r="E12" i="5"/>
  <c r="B27" i="5"/>
  <c r="I123" i="4"/>
  <c r="H11" i="5"/>
  <c r="H13" i="5"/>
  <c r="H10" i="5"/>
  <c r="C26" i="5"/>
  <c r="B26" i="5"/>
  <c r="N126" i="4"/>
  <c r="D116" i="4"/>
  <c r="D117" i="4"/>
  <c r="D118" i="4"/>
  <c r="D119" i="4"/>
  <c r="D120" i="4"/>
  <c r="D121" i="4"/>
  <c r="D122" i="4"/>
  <c r="D115" i="4"/>
  <c r="M126" i="4"/>
  <c r="I121" i="4"/>
  <c r="F120" i="4"/>
  <c r="C123" i="4"/>
  <c r="E11" i="5"/>
  <c r="C8" i="5"/>
  <c r="B8" i="5"/>
  <c r="D8" i="5"/>
  <c r="F13" i="5"/>
  <c r="F12" i="5"/>
  <c r="F11" i="5"/>
  <c r="F10" i="5"/>
  <c r="D7" i="5"/>
  <c r="D6" i="5"/>
  <c r="D5" i="5"/>
  <c r="D4" i="5"/>
  <c r="D3" i="5"/>
  <c r="D2" i="5"/>
  <c r="E10" i="5" l="1"/>
  <c r="G10" i="5" s="1"/>
  <c r="G11" i="5"/>
  <c r="E13" i="5"/>
  <c r="G13" i="5" s="1"/>
  <c r="O12" i="4" l="1"/>
  <c r="L10" i="4"/>
  <c r="F8" i="4"/>
  <c r="I7" i="4"/>
  <c r="C5" i="4"/>
</calcChain>
</file>

<file path=xl/sharedStrings.xml><?xml version="1.0" encoding="utf-8"?>
<sst xmlns="http://schemas.openxmlformats.org/spreadsheetml/2006/main" count="116" uniqueCount="85">
  <si>
    <t>Status ONRC</t>
  </si>
  <si>
    <t>Numar</t>
  </si>
  <si>
    <t xml:space="preserve">Functiune </t>
  </si>
  <si>
    <t>An Inregistrare</t>
  </si>
  <si>
    <t>NOT functiune</t>
  </si>
  <si>
    <t>1. Inainte de 2000</t>
  </si>
  <si>
    <t>Actionar</t>
  </si>
  <si>
    <t>Total</t>
  </si>
  <si>
    <t>2. 2001-2005</t>
  </si>
  <si>
    <t>Pers. Fizica</t>
  </si>
  <si>
    <t>Nr Actionari</t>
  </si>
  <si>
    <t>3. 2006-2010</t>
  </si>
  <si>
    <t>Pers. Juridica</t>
  </si>
  <si>
    <t>1 Actionar</t>
  </si>
  <si>
    <t>Varsta Actionari</t>
  </si>
  <si>
    <t>4. Dupa 2010</t>
  </si>
  <si>
    <t>2 Actionari</t>
  </si>
  <si>
    <t>1. Sub 30 ani</t>
  </si>
  <si>
    <t>2. 3-5</t>
  </si>
  <si>
    <t>2. 31-40 ani</t>
  </si>
  <si>
    <t>3. Peste 5</t>
  </si>
  <si>
    <t>3. 41-50 ani</t>
  </si>
  <si>
    <t>4. 51-60 ani</t>
  </si>
  <si>
    <t>5. Peste 60 ani</t>
  </si>
  <si>
    <r>
      <rPr>
        <b/>
        <sz val="16"/>
        <color theme="1"/>
        <rFont val="Times New Roman"/>
        <family val="1"/>
        <charset val="238"/>
      </rPr>
      <t>1.425</t>
    </r>
    <r>
      <rPr>
        <b/>
        <sz val="12"/>
        <color rgb="FFFF0000"/>
        <rFont val="Times New Roman"/>
        <family val="1"/>
        <charset val="238"/>
      </rPr>
      <t xml:space="preserve"> companii cu cifra de afaceri &gt; 1 mil EUR, infiintate inainte de anul 2005, cu maxim 2 actionari care au varsta &gt; 60 de ani </t>
    </r>
  </si>
  <si>
    <t>Distributie regionala</t>
  </si>
  <si>
    <t xml:space="preserve">Distributie in functie de cifra de afaceri </t>
  </si>
  <si>
    <t>Distributie profitabilitate neta : Cifra afaceri</t>
  </si>
  <si>
    <t>Distributia in functie de sectorul de activitate</t>
  </si>
  <si>
    <t>Cod Sector</t>
  </si>
  <si>
    <t xml:space="preserve">Sector </t>
  </si>
  <si>
    <t>Comert cu ridicata si distributie</t>
  </si>
  <si>
    <t>Comert cu amanuntul</t>
  </si>
  <si>
    <t>Constructii</t>
  </si>
  <si>
    <t>Industria alimentara si a bauturilor</t>
  </si>
  <si>
    <t>Transporturi</t>
  </si>
  <si>
    <t>Agricultura</t>
  </si>
  <si>
    <t>Industria metalurgica</t>
  </si>
  <si>
    <t>Fabricarea produselor textile</t>
  </si>
  <si>
    <t>Fabricarea lemnului si a produselor din lemn</t>
  </si>
  <si>
    <t>Industria de masini si echipamente</t>
  </si>
  <si>
    <t>Altele</t>
  </si>
  <si>
    <t>Regiune</t>
  </si>
  <si>
    <t>Cifra Afaceri</t>
  </si>
  <si>
    <t>EAT %</t>
  </si>
  <si>
    <t>Nr Cod Sector</t>
  </si>
  <si>
    <t>Bucuresti</t>
  </si>
  <si>
    <t>1. 1 - 5 MIL EUR</t>
  </si>
  <si>
    <t>4. Profit intre 0 si 10%</t>
  </si>
  <si>
    <t>N-V</t>
  </si>
  <si>
    <t>2. 5 - 10 MIL EUR</t>
  </si>
  <si>
    <t>5. Profit intre 10% si 20%</t>
  </si>
  <si>
    <t>Centru</t>
  </si>
  <si>
    <t>3. 10 - 25 MIL EUR</t>
  </si>
  <si>
    <t>6. Profit &gt; 20%</t>
  </si>
  <si>
    <t>S-E</t>
  </si>
  <si>
    <t>4. 25 - 50 MIL EUR</t>
  </si>
  <si>
    <t>3. Pierdere intre 0 si -10%</t>
  </si>
  <si>
    <t xml:space="preserve">S </t>
  </si>
  <si>
    <t>5. Peste 50 MIL EUR</t>
  </si>
  <si>
    <t>1. Pierdere &gt;-20%</t>
  </si>
  <si>
    <t>N-E</t>
  </si>
  <si>
    <t>2. Pierdere intre -10% si -20%</t>
  </si>
  <si>
    <t>V</t>
  </si>
  <si>
    <t>S-V</t>
  </si>
  <si>
    <t>Fabricarea produselor textile, a articolelor de imbracaminte si incaltaminte</t>
  </si>
  <si>
    <t>Row Labels</t>
  </si>
  <si>
    <t>Sum of Turnover_2016_RON</t>
  </si>
  <si>
    <t>EBITDA%</t>
  </si>
  <si>
    <t>EBITDA</t>
  </si>
  <si>
    <t>TOTAL</t>
  </si>
  <si>
    <t>TOTAL MULTIPLU</t>
  </si>
  <si>
    <t>BANK DEBT</t>
  </si>
  <si>
    <t>EBITDA X</t>
  </si>
  <si>
    <t>Numar Salariati</t>
  </si>
  <si>
    <t>Numar companii</t>
  </si>
  <si>
    <t>Total Salariati</t>
  </si>
  <si>
    <t>Zero salariati</t>
  </si>
  <si>
    <t>1 Salariat</t>
  </si>
  <si>
    <t>2-5 salariati</t>
  </si>
  <si>
    <t>6-10 salariati</t>
  </si>
  <si>
    <t>11-50 salariati</t>
  </si>
  <si>
    <t>+50 salariati</t>
  </si>
  <si>
    <t>EV RON</t>
  </si>
  <si>
    <t>EV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</si>
</sst>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center"/>
    </xf>
    <xf numFmtId="0" fontId="0" fillId="0" borderId="3" xfId="0" applyBorder="1"/>
    <xf numFmtId="0" fontId="4" fillId="2" borderId="4" xfId="0" applyFont="1" applyFill="1" applyBorder="1"/>
    <xf numFmtId="165" fontId="4" fillId="2" borderId="4" xfId="1" applyNumberFormat="1" applyFont="1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/>
    </xf>
    <xf numFmtId="165" fontId="5" fillId="3" borderId="4" xfId="1" applyNumberFormat="1" applyFont="1" applyFill="1" applyBorder="1"/>
    <xf numFmtId="165" fontId="4" fillId="2" borderId="4" xfId="1" applyNumberFormat="1" applyFont="1" applyFill="1" applyBorder="1" applyAlignment="1">
      <alignment horizontal="center"/>
    </xf>
    <xf numFmtId="165" fontId="0" fillId="0" borderId="4" xfId="1" applyNumberFormat="1" applyFont="1" applyBorder="1"/>
    <xf numFmtId="165" fontId="5" fillId="3" borderId="4" xfId="1" applyNumberFormat="1" applyFont="1" applyFill="1" applyBorder="1" applyAlignment="1">
      <alignment horizontal="center"/>
    </xf>
    <xf numFmtId="0" fontId="3" fillId="0" borderId="4" xfId="0" applyFont="1" applyBorder="1"/>
    <xf numFmtId="165" fontId="3" fillId="0" borderId="4" xfId="1" applyNumberFormat="1" applyFont="1" applyBorder="1"/>
    <xf numFmtId="0" fontId="0" fillId="0" borderId="7" xfId="0" applyBorder="1"/>
    <xf numFmtId="165" fontId="0" fillId="0" borderId="7" xfId="1" applyNumberFormat="1" applyFont="1" applyBorder="1"/>
    <xf numFmtId="165" fontId="0" fillId="0" borderId="4" xfId="1" applyNumberFormat="1" applyFont="1" applyBorder="1" applyAlignment="1">
      <alignment horizontal="center"/>
    </xf>
    <xf numFmtId="165" fontId="0" fillId="0" borderId="1" xfId="1" applyNumberFormat="1" applyFont="1" applyBorder="1"/>
    <xf numFmtId="165" fontId="3" fillId="0" borderId="4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11" xfId="0" applyBorder="1"/>
    <xf numFmtId="0" fontId="2" fillId="0" borderId="1" xfId="0" applyFont="1" applyBorder="1"/>
    <xf numFmtId="0" fontId="0" fillId="0" borderId="17" xfId="0" applyBorder="1"/>
    <xf numFmtId="165" fontId="0" fillId="0" borderId="17" xfId="1" applyNumberFormat="1" applyFont="1" applyBorder="1"/>
    <xf numFmtId="1" fontId="4" fillId="2" borderId="18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22" xfId="0" applyNumberFormat="1" applyBorder="1" applyAlignment="1">
      <alignment horizontal="center"/>
    </xf>
    <xf numFmtId="1" fontId="0" fillId="0" borderId="23" xfId="1" applyNumberFormat="1" applyFont="1" applyBorder="1" applyAlignment="1">
      <alignment horizontal="center"/>
    </xf>
    <xf numFmtId="1" fontId="0" fillId="0" borderId="25" xfId="1" applyNumberFormat="1" applyFont="1" applyBorder="1" applyAlignment="1">
      <alignment horizontal="center"/>
    </xf>
    <xf numFmtId="0" fontId="9" fillId="4" borderId="4" xfId="0" applyFont="1" applyFill="1" applyBorder="1"/>
    <xf numFmtId="165" fontId="9" fillId="4" borderId="4" xfId="1" applyNumberFormat="1" applyFont="1" applyFill="1" applyBorder="1" applyAlignment="1">
      <alignment horizontal="center"/>
    </xf>
    <xf numFmtId="165" fontId="5" fillId="5" borderId="4" xfId="1" applyNumberFormat="1" applyFont="1" applyFill="1" applyBorder="1"/>
    <xf numFmtId="0" fontId="0" fillId="0" borderId="4" xfId="0" applyNumberFormat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0" fontId="9" fillId="4" borderId="26" xfId="0" applyFont="1" applyFill="1" applyBorder="1"/>
    <xf numFmtId="165" fontId="9" fillId="4" borderId="26" xfId="1" applyNumberFormat="1" applyFont="1" applyFill="1" applyBorder="1"/>
    <xf numFmtId="9" fontId="0" fillId="0" borderId="0" xfId="0" applyNumberFormat="1"/>
    <xf numFmtId="164" fontId="0" fillId="0" borderId="0" xfId="1" applyFont="1"/>
    <xf numFmtId="10" fontId="0" fillId="0" borderId="0" xfId="2" applyNumberFormat="1" applyFont="1"/>
    <xf numFmtId="165" fontId="0" fillId="0" borderId="0" xfId="0" applyNumberFormat="1"/>
    <xf numFmtId="9" fontId="0" fillId="0" borderId="5" xfId="2" applyFont="1" applyBorder="1"/>
    <xf numFmtId="9" fontId="0" fillId="0" borderId="7" xfId="2" applyFont="1" applyBorder="1"/>
    <xf numFmtId="165" fontId="4" fillId="2" borderId="4" xfId="0" applyNumberFormat="1" applyFont="1" applyFill="1" applyBorder="1"/>
    <xf numFmtId="165" fontId="0" fillId="0" borderId="4" xfId="0" applyNumberFormat="1" applyBorder="1"/>
    <xf numFmtId="0" fontId="0" fillId="0" borderId="4" xfId="0" quotePrefix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166" fontId="10" fillId="0" borderId="0" xfId="0" applyNumberFormat="1" applyFont="1"/>
    <xf numFmtId="166" fontId="0" fillId="0" borderId="1" xfId="2" applyNumberFormat="1" applyFont="1" applyBorder="1"/>
    <xf numFmtId="9" fontId="0" fillId="0" borderId="0" xfId="2" applyFont="1"/>
    <xf numFmtId="0" fontId="0" fillId="0" borderId="4" xfId="0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8" fillId="0" borderId="3" xfId="1" applyNumberFormat="1" applyFont="1" applyBorder="1" applyAlignment="1">
      <alignment horizontal="center"/>
    </xf>
    <xf numFmtId="165" fontId="8" fillId="0" borderId="5" xfId="1" applyNumberFormat="1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8" fillId="6" borderId="27" xfId="0" applyFont="1" applyFill="1" applyBorder="1" applyAlignment="1">
      <alignment horizontal="left"/>
    </xf>
    <xf numFmtId="165" fontId="8" fillId="6" borderId="28" xfId="1" applyNumberFormat="1" applyFont="1" applyFill="1" applyBorder="1"/>
    <xf numFmtId="0" fontId="8" fillId="6" borderId="28" xfId="0" applyFont="1" applyFill="1" applyBorder="1"/>
    <xf numFmtId="165" fontId="8" fillId="6" borderId="28" xfId="0" applyNumberFormat="1" applyFont="1" applyFill="1" applyBorder="1"/>
    <xf numFmtId="165" fontId="8" fillId="6" borderId="29" xfId="0" applyNumberFormat="1" applyFont="1" applyFill="1" applyBorder="1"/>
  </cellXfs>
  <cellStyles count="3">
    <cellStyle name="Comma 2" xfId="1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Grafic 1. </a:t>
            </a:r>
            <a:r>
              <a:rPr 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Status ONRC -</a:t>
            </a:r>
            <a:r>
              <a:rPr lang="en-US" sz="14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Companii</a:t>
            </a:r>
            <a:r>
              <a:rPr lang="en-US" sz="14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cu cifra afaceri &gt; 1 mil EUR </a:t>
            </a:r>
            <a:endParaRPr lang="ro-RO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2.7104063630419669E-2"/>
          <c:y val="5.7049714751426242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STATS!$B$3</c:f>
              <c:strCache>
                <c:ptCount val="1"/>
                <c:pt idx="0">
                  <c:v>Functiune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STATS!$C$3</c:f>
              <c:numCache>
                <c:formatCode>_(* #,##0_);_(* \(#,##0\);_(* "-"??_);_(@_)</c:formatCode>
                <c:ptCount val="1"/>
                <c:pt idx="0">
                  <c:v>26247</c:v>
                </c:pt>
              </c:numCache>
            </c:numRef>
          </c:val>
        </c:ser>
        <c:ser>
          <c:idx val="1"/>
          <c:order val="1"/>
          <c:tx>
            <c:strRef>
              <c:f>STATS!$B$4</c:f>
              <c:strCache>
                <c:ptCount val="1"/>
                <c:pt idx="0">
                  <c:v>NOT functiune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STATS!$C$4</c:f>
              <c:numCache>
                <c:formatCode>_(* #,##0_);_(* \(#,##0\);_(* "-"??_);_(@_)</c:formatCode>
                <c:ptCount val="1"/>
                <c:pt idx="0">
                  <c:v>1330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3927040"/>
        <c:axId val="43928576"/>
      </c:barChart>
      <c:catAx>
        <c:axId val="43927040"/>
        <c:scaling>
          <c:orientation val="minMax"/>
        </c:scaling>
        <c:delete val="0"/>
        <c:axPos val="l"/>
        <c:majorTickMark val="none"/>
        <c:minorTickMark val="none"/>
        <c:tickLblPos val="nextTo"/>
        <c:crossAx val="43928576"/>
        <c:crosses val="autoZero"/>
        <c:auto val="1"/>
        <c:lblAlgn val="ctr"/>
        <c:lblOffset val="100"/>
        <c:noMultiLvlLbl val="0"/>
      </c:catAx>
      <c:valAx>
        <c:axId val="43928576"/>
        <c:scaling>
          <c:orientation val="minMax"/>
          <c:min val="0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crossAx val="4392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57411931682372"/>
          <c:y val="0.37951763579263315"/>
          <c:w val="9.9185305120675402E-2"/>
          <c:h val="0.2998251206171629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Grafic 2. </a:t>
            </a:r>
            <a:r>
              <a:rPr 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Companii</a:t>
            </a:r>
            <a:r>
              <a:rPr lang="en-US" sz="14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cu cifra afaceri &gt; 1 mil EUR - an inregistrare </a:t>
            </a:r>
            <a:endParaRPr lang="ro-RO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2.9591237804135261E-2"/>
          <c:y val="4.8899755501222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8524667175223787E-2"/>
          <c:y val="0.29421352893235536"/>
          <c:w val="0.80433916235930636"/>
          <c:h val="0.501616515539469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STATS!$E$4</c:f>
              <c:strCache>
                <c:ptCount val="1"/>
                <c:pt idx="0">
                  <c:v>1. Inainte de 2000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STATS!$F$4</c:f>
              <c:numCache>
                <c:formatCode>_(* #,##0_);_(* \(#,##0\);_(* "-"??_);_(@_)</c:formatCode>
                <c:ptCount val="1"/>
                <c:pt idx="0">
                  <c:v>9934</c:v>
                </c:pt>
              </c:numCache>
            </c:numRef>
          </c:val>
        </c:ser>
        <c:ser>
          <c:idx val="1"/>
          <c:order val="1"/>
          <c:tx>
            <c:strRef>
              <c:f>STATS!$E$5</c:f>
              <c:strCache>
                <c:ptCount val="1"/>
                <c:pt idx="0">
                  <c:v>2. 2001-2005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STATS!$F$5</c:f>
              <c:numCache>
                <c:formatCode>_(* #,##0_);_(* \(#,##0\);_(* "-"??_);_(@_)</c:formatCode>
                <c:ptCount val="1"/>
                <c:pt idx="0">
                  <c:v>5775</c:v>
                </c:pt>
              </c:numCache>
            </c:numRef>
          </c:val>
        </c:ser>
        <c:ser>
          <c:idx val="2"/>
          <c:order val="2"/>
          <c:tx>
            <c:strRef>
              <c:f>STATS!$E$6</c:f>
              <c:strCache>
                <c:ptCount val="1"/>
                <c:pt idx="0">
                  <c:v>3. 2006-2010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STATS!$F$6</c:f>
              <c:numCache>
                <c:formatCode>_(* #,##0_);_(* \(#,##0\);_(* "-"??_);_(@_)</c:formatCode>
                <c:ptCount val="1"/>
                <c:pt idx="0">
                  <c:v>5583</c:v>
                </c:pt>
              </c:numCache>
            </c:numRef>
          </c:val>
        </c:ser>
        <c:ser>
          <c:idx val="3"/>
          <c:order val="3"/>
          <c:tx>
            <c:strRef>
              <c:f>STATS!$E$7</c:f>
              <c:strCache>
                <c:ptCount val="1"/>
                <c:pt idx="0">
                  <c:v>4. Dupa 2010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STATS!$F$7</c:f>
              <c:numCache>
                <c:formatCode>_(* #,##0_);_(* \(#,##0\);_(* "-"??_);_(@_)</c:formatCode>
                <c:ptCount val="1"/>
                <c:pt idx="0">
                  <c:v>4955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3969536"/>
        <c:axId val="43987712"/>
      </c:barChart>
      <c:catAx>
        <c:axId val="43969536"/>
        <c:scaling>
          <c:orientation val="minMax"/>
        </c:scaling>
        <c:delete val="0"/>
        <c:axPos val="l"/>
        <c:majorTickMark val="none"/>
        <c:minorTickMark val="none"/>
        <c:tickLblPos val="nextTo"/>
        <c:crossAx val="43987712"/>
        <c:crosses val="autoZero"/>
        <c:auto val="1"/>
        <c:lblAlgn val="ctr"/>
        <c:lblOffset val="100"/>
        <c:noMultiLvlLbl val="0"/>
      </c:catAx>
      <c:valAx>
        <c:axId val="43987712"/>
        <c:scaling>
          <c:orientation val="minMax"/>
          <c:min val="0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crossAx val="4396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898656304966349"/>
          <c:y val="0.15859146505538352"/>
          <c:w val="0.12149647796001785"/>
          <c:h val="0.5895000288778083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Grafic 3. </a:t>
            </a:r>
            <a:r>
              <a:rPr lang="en-US" sz="1400" b="0">
                <a:latin typeface="Times New Roman" panose="02020603050405020304" pitchFamily="18" charset="0"/>
                <a:cs typeface="Times New Roman" panose="02020603050405020304" pitchFamily="18" charset="0"/>
              </a:rPr>
              <a:t>Companii</a:t>
            </a:r>
            <a:r>
              <a:rPr lang="en-US" sz="14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cu cifra afaceri &gt; 1 mil EUR - tip actionar</a:t>
            </a:r>
            <a:endParaRPr lang="ro-RO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4.2377326539591087E-2"/>
          <c:y val="4.8899755501222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032136374207536E-2"/>
          <c:y val="0.29421352893235536"/>
          <c:w val="0.73541307913544851"/>
          <c:h val="0.501616515539469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STATS!$H$5</c:f>
              <c:strCache>
                <c:ptCount val="1"/>
                <c:pt idx="0">
                  <c:v>Pers. Fizica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STATS!$I$5</c:f>
              <c:numCache>
                <c:formatCode>_(* #,##0_);_(* \(#,##0\);_(* "-"??_);_(@_)</c:formatCode>
                <c:ptCount val="1"/>
                <c:pt idx="0">
                  <c:v>10431</c:v>
                </c:pt>
              </c:numCache>
            </c:numRef>
          </c:val>
        </c:ser>
        <c:ser>
          <c:idx val="1"/>
          <c:order val="1"/>
          <c:tx>
            <c:strRef>
              <c:f>STATS!$H$6</c:f>
              <c:strCache>
                <c:ptCount val="1"/>
                <c:pt idx="0">
                  <c:v>Pers. Juridica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STATS!$I$6</c:f>
              <c:numCache>
                <c:formatCode>_(* #,##0_);_(* \(#,##0\);_(* "-"??_);_(@_)</c:formatCode>
                <c:ptCount val="1"/>
                <c:pt idx="0">
                  <c:v>5278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4019712"/>
        <c:axId val="44021248"/>
      </c:barChart>
      <c:catAx>
        <c:axId val="44019712"/>
        <c:scaling>
          <c:orientation val="minMax"/>
        </c:scaling>
        <c:delete val="0"/>
        <c:axPos val="l"/>
        <c:majorTickMark val="none"/>
        <c:minorTickMark val="none"/>
        <c:tickLblPos val="nextTo"/>
        <c:crossAx val="44021248"/>
        <c:crosses val="autoZero"/>
        <c:auto val="1"/>
        <c:lblAlgn val="ctr"/>
        <c:lblOffset val="100"/>
        <c:noMultiLvlLbl val="0"/>
      </c:catAx>
      <c:valAx>
        <c:axId val="44021248"/>
        <c:scaling>
          <c:orientation val="minMax"/>
          <c:min val="0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crossAx val="4401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682770572340758"/>
          <c:y val="0.38100614785606873"/>
          <c:w val="0.16188879448349394"/>
          <c:h val="0.3531512106218996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Grafic 4. </a:t>
            </a:r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Companii</a:t>
            </a:r>
            <a:r>
              <a:rPr lang="en-US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cu cifra afaceri &gt; 1 mil EUR - numar actionari PF</a:t>
            </a:r>
            <a:endParaRPr lang="ro-RO" sz="12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4.2377326539591087E-2"/>
          <c:y val="4.88997555012224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032136374207536E-2"/>
          <c:y val="0.29421352893235536"/>
          <c:w val="0.73541307913544851"/>
          <c:h val="0.501616515539469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STATS!$K$6</c:f>
              <c:strCache>
                <c:ptCount val="1"/>
                <c:pt idx="0">
                  <c:v>1 Actionar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STATS!$L$6</c:f>
              <c:numCache>
                <c:formatCode>_(* #,##0_);_(* \(#,##0\);_(* "-"??_);_(@_)</c:formatCode>
                <c:ptCount val="1"/>
                <c:pt idx="0">
                  <c:v>5102</c:v>
                </c:pt>
              </c:numCache>
            </c:numRef>
          </c:val>
        </c:ser>
        <c:ser>
          <c:idx val="1"/>
          <c:order val="1"/>
          <c:tx>
            <c:strRef>
              <c:f>STATS!$K$7</c:f>
              <c:strCache>
                <c:ptCount val="1"/>
                <c:pt idx="0">
                  <c:v>2 Actionari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STATS!$L$7</c:f>
              <c:numCache>
                <c:formatCode>_(* #,##0_);_(* \(#,##0\);_(* "-"??_);_(@_)</c:formatCode>
                <c:ptCount val="1"/>
                <c:pt idx="0">
                  <c:v>3620</c:v>
                </c:pt>
              </c:numCache>
            </c:numRef>
          </c:val>
        </c:ser>
        <c:ser>
          <c:idx val="2"/>
          <c:order val="2"/>
          <c:tx>
            <c:strRef>
              <c:f>STATS!$K$8</c:f>
              <c:strCache>
                <c:ptCount val="1"/>
                <c:pt idx="0">
                  <c:v>2. 3-5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STATS!$L$8</c:f>
              <c:numCache>
                <c:formatCode>_(* #,##0_);_(* \(#,##0\);_(* "-"??_);_(@_)</c:formatCode>
                <c:ptCount val="1"/>
                <c:pt idx="0">
                  <c:v>1469</c:v>
                </c:pt>
              </c:numCache>
            </c:numRef>
          </c:val>
        </c:ser>
        <c:ser>
          <c:idx val="3"/>
          <c:order val="3"/>
          <c:tx>
            <c:strRef>
              <c:f>STATS!$K$9</c:f>
              <c:strCache>
                <c:ptCount val="1"/>
                <c:pt idx="0">
                  <c:v>3. Peste 5</c:v>
                </c:pt>
              </c:strCache>
            </c:strRef>
          </c:tx>
          <c:invertIfNegative val="0"/>
          <c:val>
            <c:numRef>
              <c:f>STATS!$L$9</c:f>
              <c:numCache>
                <c:formatCode>_(* #,##0_);_(* \(#,##0\);_(* "-"??_);_(@_)</c:formatCode>
                <c:ptCount val="1"/>
                <c:pt idx="0">
                  <c:v>240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4668800"/>
        <c:axId val="44670336"/>
      </c:barChart>
      <c:catAx>
        <c:axId val="44668800"/>
        <c:scaling>
          <c:orientation val="minMax"/>
        </c:scaling>
        <c:delete val="0"/>
        <c:axPos val="l"/>
        <c:majorTickMark val="none"/>
        <c:minorTickMark val="none"/>
        <c:tickLblPos val="nextTo"/>
        <c:crossAx val="44670336"/>
        <c:crosses val="autoZero"/>
        <c:auto val="1"/>
        <c:lblAlgn val="ctr"/>
        <c:lblOffset val="100"/>
        <c:noMultiLvlLbl val="0"/>
      </c:catAx>
      <c:valAx>
        <c:axId val="44670336"/>
        <c:scaling>
          <c:orientation val="minMax"/>
          <c:min val="0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crossAx val="4466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754389237060475"/>
          <c:y val="0.24235921400469099"/>
          <c:w val="0.17472003986140414"/>
          <c:h val="0.587566097124315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Grafic 5. </a:t>
            </a:r>
            <a:r>
              <a:rPr lang="en-US" sz="1200" b="0">
                <a:latin typeface="Times New Roman" panose="02020603050405020304" pitchFamily="18" charset="0"/>
                <a:cs typeface="Times New Roman" panose="02020603050405020304" pitchFamily="18" charset="0"/>
              </a:rPr>
              <a:t>Companii</a:t>
            </a:r>
            <a:r>
              <a:rPr lang="en-US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cu cifra afaceri &gt; 1 mil EUR - </a:t>
            </a:r>
          </a:p>
          <a:p>
            <a:pPr>
              <a:defRPr/>
            </a:pPr>
            <a:r>
              <a:rPr lang="en-US" sz="1200" b="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varsta actionari </a:t>
            </a:r>
            <a:endParaRPr lang="ro-RO" sz="1400" b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3.4129826555185754E-2"/>
          <c:y val="4.88995598239295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032136374207536E-2"/>
          <c:y val="0.29421352893235536"/>
          <c:w val="0.58423779764857653"/>
          <c:h val="0.501616515539469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STATS!$N$7</c:f>
              <c:strCache>
                <c:ptCount val="1"/>
                <c:pt idx="0">
                  <c:v>1. Sub 30 ani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STATS!$O$7</c:f>
              <c:numCache>
                <c:formatCode>_(* #,##0_);_(* \(#,##0\);_(* "-"??_);_(@_)</c:formatCode>
                <c:ptCount val="1"/>
                <c:pt idx="0">
                  <c:v>234</c:v>
                </c:pt>
              </c:numCache>
            </c:numRef>
          </c:val>
        </c:ser>
        <c:ser>
          <c:idx val="1"/>
          <c:order val="1"/>
          <c:tx>
            <c:strRef>
              <c:f>STATS!$N$8</c:f>
              <c:strCache>
                <c:ptCount val="1"/>
                <c:pt idx="0">
                  <c:v>2. 31-40 ani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-6.3000417689171099E-18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STATS!$O$8</c:f>
              <c:numCache>
                <c:formatCode>_(* #,##0_);_(* \(#,##0\);_(* "-"??_);_(@_)</c:formatCode>
                <c:ptCount val="1"/>
                <c:pt idx="0">
                  <c:v>1222</c:v>
                </c:pt>
              </c:numCache>
            </c:numRef>
          </c:val>
        </c:ser>
        <c:ser>
          <c:idx val="2"/>
          <c:order val="2"/>
          <c:tx>
            <c:strRef>
              <c:f>STATS!$N$9</c:f>
              <c:strCache>
                <c:ptCount val="1"/>
                <c:pt idx="0">
                  <c:v>3. 41-50 ani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STATS!$O$9</c:f>
              <c:numCache>
                <c:formatCode>_(* #,##0_);_(* \(#,##0\);_(* "-"??_);_(@_)</c:formatCode>
                <c:ptCount val="1"/>
                <c:pt idx="0">
                  <c:v>3413</c:v>
                </c:pt>
              </c:numCache>
            </c:numRef>
          </c:val>
        </c:ser>
        <c:ser>
          <c:idx val="3"/>
          <c:order val="3"/>
          <c:tx>
            <c:strRef>
              <c:f>STATS!$N$10</c:f>
              <c:strCache>
                <c:ptCount val="1"/>
                <c:pt idx="0">
                  <c:v>4. 51-60 ani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STATS!$O$10</c:f>
              <c:numCache>
                <c:formatCode>_(* #,##0_);_(* \(#,##0\);_(* "-"??_);_(@_)</c:formatCode>
                <c:ptCount val="1"/>
                <c:pt idx="0">
                  <c:v>2428</c:v>
                </c:pt>
              </c:numCache>
            </c:numRef>
          </c:val>
        </c:ser>
        <c:ser>
          <c:idx val="4"/>
          <c:order val="4"/>
          <c:tx>
            <c:strRef>
              <c:f>STATS!$N$11</c:f>
              <c:strCache>
                <c:ptCount val="1"/>
                <c:pt idx="0">
                  <c:v>5. Peste 60 ani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STATS!$O$11</c:f>
              <c:numCache>
                <c:formatCode>_(* #,##0_);_(* \(#,##0\);_(* "-"??_);_(@_)</c:formatCode>
                <c:ptCount val="1"/>
                <c:pt idx="0">
                  <c:v>1425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8530176"/>
        <c:axId val="48531712"/>
      </c:barChart>
      <c:catAx>
        <c:axId val="48530176"/>
        <c:scaling>
          <c:orientation val="minMax"/>
        </c:scaling>
        <c:delete val="0"/>
        <c:axPos val="l"/>
        <c:majorTickMark val="none"/>
        <c:minorTickMark val="none"/>
        <c:tickLblPos val="nextTo"/>
        <c:crossAx val="48531712"/>
        <c:crosses val="autoZero"/>
        <c:auto val="1"/>
        <c:lblAlgn val="ctr"/>
        <c:lblOffset val="100"/>
        <c:noMultiLvlLbl val="0"/>
      </c:catAx>
      <c:valAx>
        <c:axId val="48531712"/>
        <c:scaling>
          <c:orientation val="minMax"/>
          <c:min val="0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crossAx val="48530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95357573892422"/>
          <c:y val="0.13043453601913207"/>
          <c:w val="0.21104642426107584"/>
          <c:h val="0.8109776193942144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7129629629629636E-2"/>
          <c:w val="0.71905844162255139"/>
          <c:h val="0.84182452513005646"/>
        </c:manualLayout>
      </c:layout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STATS!$B$115:$B$122</c:f>
              <c:strCache>
                <c:ptCount val="8"/>
                <c:pt idx="0">
                  <c:v>Bucuresti</c:v>
                </c:pt>
                <c:pt idx="1">
                  <c:v>N-V</c:v>
                </c:pt>
                <c:pt idx="2">
                  <c:v>Centru</c:v>
                </c:pt>
                <c:pt idx="3">
                  <c:v>S-E</c:v>
                </c:pt>
                <c:pt idx="4">
                  <c:v>S </c:v>
                </c:pt>
                <c:pt idx="5">
                  <c:v>N-E</c:v>
                </c:pt>
                <c:pt idx="6">
                  <c:v>V</c:v>
                </c:pt>
                <c:pt idx="7">
                  <c:v>S-V</c:v>
                </c:pt>
              </c:strCache>
            </c:strRef>
          </c:cat>
          <c:val>
            <c:numRef>
              <c:f>STATS!$C$115:$C$122</c:f>
              <c:numCache>
                <c:formatCode>_(* #,##0_);_(* \(#,##0\);_(* "-"??_);_(@_)</c:formatCode>
                <c:ptCount val="8"/>
                <c:pt idx="0">
                  <c:v>283</c:v>
                </c:pt>
                <c:pt idx="1">
                  <c:v>208</c:v>
                </c:pt>
                <c:pt idx="2">
                  <c:v>199</c:v>
                </c:pt>
                <c:pt idx="3">
                  <c:v>189</c:v>
                </c:pt>
                <c:pt idx="4">
                  <c:v>173</c:v>
                </c:pt>
                <c:pt idx="5">
                  <c:v>167</c:v>
                </c:pt>
                <c:pt idx="6">
                  <c:v>127</c:v>
                </c:pt>
                <c:pt idx="7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3829637250042945"/>
          <c:y val="7.5288454247707248E-2"/>
          <c:w val="0.26170362749957055"/>
          <c:h val="0.84942309150458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01510566885949E-2"/>
          <c:y val="6.7129531168223525E-2"/>
          <c:w val="0.5931120164509831"/>
          <c:h val="0.87118314787314122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5.3195939631464489E-2"/>
                  <c:y val="1.4679311371542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477617075229002E-2"/>
                  <c:y val="1.3211380234388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STATS!$E$115:$E$119</c:f>
              <c:strCache>
                <c:ptCount val="5"/>
                <c:pt idx="0">
                  <c:v>1. 1 - 5 MIL EUR</c:v>
                </c:pt>
                <c:pt idx="1">
                  <c:v>2. 5 - 10 MIL EUR</c:v>
                </c:pt>
                <c:pt idx="2">
                  <c:v>3. 10 - 25 MIL EUR</c:v>
                </c:pt>
                <c:pt idx="3">
                  <c:v>4. 25 - 50 MIL EUR</c:v>
                </c:pt>
                <c:pt idx="4">
                  <c:v>5. Peste 50 MIL EUR</c:v>
                </c:pt>
              </c:strCache>
            </c:strRef>
          </c:cat>
          <c:val>
            <c:numRef>
              <c:f>STATS!$F$115:$F$119</c:f>
              <c:numCache>
                <c:formatCode>General</c:formatCode>
                <c:ptCount val="5"/>
                <c:pt idx="0">
                  <c:v>1131</c:v>
                </c:pt>
                <c:pt idx="1">
                  <c:v>167</c:v>
                </c:pt>
                <c:pt idx="2">
                  <c:v>93</c:v>
                </c:pt>
                <c:pt idx="3">
                  <c:v>21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83701804842564"/>
          <c:y val="7.5288454247707248E-2"/>
          <c:w val="0.38162981951574354"/>
          <c:h val="0.84942309150458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001510566885949E-2"/>
          <c:y val="6.7129531168223525E-2"/>
          <c:w val="0.5931120164509831"/>
          <c:h val="0.87118314787314122"/>
        </c:manualLayout>
      </c:layout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5.3195939631464489E-2"/>
                  <c:y val="1.4679311371542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477617075229002E-2"/>
                  <c:y val="1.3211380234388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STATS!$H$115:$H$120</c:f>
              <c:strCache>
                <c:ptCount val="6"/>
                <c:pt idx="0">
                  <c:v>4. Profit intre 0 si 10%</c:v>
                </c:pt>
                <c:pt idx="1">
                  <c:v>5. Profit intre 10% si 20%</c:v>
                </c:pt>
                <c:pt idx="2">
                  <c:v>6. Profit &gt; 20%</c:v>
                </c:pt>
                <c:pt idx="3">
                  <c:v>3. Pierdere intre 0 si -10%</c:v>
                </c:pt>
                <c:pt idx="4">
                  <c:v>1. Pierdere &gt;-20%</c:v>
                </c:pt>
                <c:pt idx="5">
                  <c:v>2. Pierdere intre -10% si -20%</c:v>
                </c:pt>
              </c:strCache>
            </c:strRef>
          </c:cat>
          <c:val>
            <c:numRef>
              <c:f>STATS!$I$115:$I$120</c:f>
              <c:numCache>
                <c:formatCode>General</c:formatCode>
                <c:ptCount val="6"/>
                <c:pt idx="0">
                  <c:v>985</c:v>
                </c:pt>
                <c:pt idx="1">
                  <c:v>238</c:v>
                </c:pt>
                <c:pt idx="2">
                  <c:v>105</c:v>
                </c:pt>
                <c:pt idx="3">
                  <c:v>66</c:v>
                </c:pt>
                <c:pt idx="4">
                  <c:v>17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438493424359751"/>
          <c:y val="0.11639052608802594"/>
          <c:w val="0.40561506575640244"/>
          <c:h val="0.80832101966426684"/>
        </c:manualLayout>
      </c:layout>
      <c:overlay val="0"/>
      <c:txPr>
        <a:bodyPr/>
        <a:lstStyle/>
        <a:p>
          <a:pPr>
            <a:defRPr sz="800"/>
          </a:pPr>
          <a:endParaRPr lang="ro-R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STATS!$M$114</c:f>
              <c:strCache>
                <c:ptCount val="1"/>
                <c:pt idx="0">
                  <c:v>Numar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STATS!$M$115:$M$125</c:f>
              <c:numCache>
                <c:formatCode>General</c:formatCode>
                <c:ptCount val="11"/>
                <c:pt idx="0">
                  <c:v>336</c:v>
                </c:pt>
                <c:pt idx="1">
                  <c:v>244</c:v>
                </c:pt>
                <c:pt idx="2">
                  <c:v>139</c:v>
                </c:pt>
                <c:pt idx="3">
                  <c:v>78</c:v>
                </c:pt>
                <c:pt idx="4">
                  <c:v>78</c:v>
                </c:pt>
                <c:pt idx="5">
                  <c:v>76</c:v>
                </c:pt>
                <c:pt idx="6">
                  <c:v>69</c:v>
                </c:pt>
                <c:pt idx="7">
                  <c:v>65</c:v>
                </c:pt>
                <c:pt idx="8">
                  <c:v>59</c:v>
                </c:pt>
                <c:pt idx="9">
                  <c:v>51</c:v>
                </c:pt>
                <c:pt idx="10" formatCode="_(* #,##0_);_(* \(#,##0\);_(* &quot;-&quot;??_);_(@_)">
                  <c:v>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31008"/>
        <c:axId val="71932544"/>
      </c:barChart>
      <c:catAx>
        <c:axId val="7193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71932544"/>
        <c:crosses val="autoZero"/>
        <c:auto val="1"/>
        <c:lblAlgn val="ctr"/>
        <c:lblOffset val="100"/>
        <c:noMultiLvlLbl val="0"/>
      </c:catAx>
      <c:valAx>
        <c:axId val="7193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1931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1</xdr:row>
      <xdr:rowOff>114300</xdr:rowOff>
    </xdr:from>
    <xdr:to>
      <xdr:col>3</xdr:col>
      <xdr:colOff>495300</xdr:colOff>
      <xdr:row>3</xdr:row>
      <xdr:rowOff>106680</xdr:rowOff>
    </xdr:to>
    <xdr:sp macro="" textlink="">
      <xdr:nvSpPr>
        <xdr:cNvPr id="2" name="Right Arrow 1"/>
        <xdr:cNvSpPr/>
      </xdr:nvSpPr>
      <xdr:spPr>
        <a:xfrm>
          <a:off x="1988820" y="304800"/>
          <a:ext cx="403860" cy="373380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6</xdr:col>
      <xdr:colOff>68580</xdr:colOff>
      <xdr:row>2</xdr:row>
      <xdr:rowOff>175260</xdr:rowOff>
    </xdr:from>
    <xdr:to>
      <xdr:col>6</xdr:col>
      <xdr:colOff>472440</xdr:colOff>
      <xdr:row>4</xdr:row>
      <xdr:rowOff>167640</xdr:rowOff>
    </xdr:to>
    <xdr:sp macro="" textlink="">
      <xdr:nvSpPr>
        <xdr:cNvPr id="3" name="Right Arrow 2"/>
        <xdr:cNvSpPr/>
      </xdr:nvSpPr>
      <xdr:spPr>
        <a:xfrm>
          <a:off x="4137660" y="556260"/>
          <a:ext cx="403860" cy="373380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9</xdr:col>
      <xdr:colOff>68580</xdr:colOff>
      <xdr:row>3</xdr:row>
      <xdr:rowOff>121920</xdr:rowOff>
    </xdr:from>
    <xdr:to>
      <xdr:col>9</xdr:col>
      <xdr:colOff>472440</xdr:colOff>
      <xdr:row>5</xdr:row>
      <xdr:rowOff>114300</xdr:rowOff>
    </xdr:to>
    <xdr:sp macro="" textlink="">
      <xdr:nvSpPr>
        <xdr:cNvPr id="4" name="Right Arrow 3"/>
        <xdr:cNvSpPr/>
      </xdr:nvSpPr>
      <xdr:spPr>
        <a:xfrm>
          <a:off x="6225540" y="693420"/>
          <a:ext cx="403860" cy="373380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12</xdr:col>
      <xdr:colOff>60960</xdr:colOff>
      <xdr:row>5</xdr:row>
      <xdr:rowOff>15240</xdr:rowOff>
    </xdr:from>
    <xdr:to>
      <xdr:col>12</xdr:col>
      <xdr:colOff>464820</xdr:colOff>
      <xdr:row>7</xdr:row>
      <xdr:rowOff>7620</xdr:rowOff>
    </xdr:to>
    <xdr:sp macro="" textlink="">
      <xdr:nvSpPr>
        <xdr:cNvPr id="5" name="Right Arrow 4"/>
        <xdr:cNvSpPr/>
      </xdr:nvSpPr>
      <xdr:spPr>
        <a:xfrm>
          <a:off x="8305800" y="967740"/>
          <a:ext cx="403860" cy="373380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0</xdr:col>
      <xdr:colOff>68580</xdr:colOff>
      <xdr:row>12</xdr:row>
      <xdr:rowOff>186690</xdr:rowOff>
    </xdr:from>
    <xdr:to>
      <xdr:col>14</xdr:col>
      <xdr:colOff>60960</xdr:colOff>
      <xdr:row>21</xdr:row>
      <xdr:rowOff>30480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24</xdr:row>
      <xdr:rowOff>154305</xdr:rowOff>
    </xdr:from>
    <xdr:to>
      <xdr:col>14</xdr:col>
      <xdr:colOff>335280</xdr:colOff>
      <xdr:row>32</xdr:row>
      <xdr:rowOff>188595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632460</xdr:colOff>
      <xdr:row>19</xdr:row>
      <xdr:rowOff>7620</xdr:rowOff>
    </xdr:from>
    <xdr:to>
      <xdr:col>10</xdr:col>
      <xdr:colOff>632460</xdr:colOff>
      <xdr:row>28</xdr:row>
      <xdr:rowOff>140677</xdr:rowOff>
    </xdr:to>
    <xdr:cxnSp macro="">
      <xdr:nvCxnSpPr>
        <xdr:cNvPr id="8" name="Straight Connector 7"/>
        <xdr:cNvCxnSpPr/>
      </xdr:nvCxnSpPr>
      <xdr:spPr>
        <a:xfrm>
          <a:off x="7322820" y="3627120"/>
          <a:ext cx="0" cy="1847557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</xdr:colOff>
      <xdr:row>36</xdr:row>
      <xdr:rowOff>110490</xdr:rowOff>
    </xdr:from>
    <xdr:to>
      <xdr:col>9</xdr:col>
      <xdr:colOff>495300</xdr:colOff>
      <xdr:row>44</xdr:row>
      <xdr:rowOff>144780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30</xdr:row>
      <xdr:rowOff>114300</xdr:rowOff>
    </xdr:from>
    <xdr:to>
      <xdr:col>6</xdr:col>
      <xdr:colOff>457200</xdr:colOff>
      <xdr:row>40</xdr:row>
      <xdr:rowOff>23446</xdr:rowOff>
    </xdr:to>
    <xdr:cxnSp macro="">
      <xdr:nvCxnSpPr>
        <xdr:cNvPr id="10" name="Straight Connector 9"/>
        <xdr:cNvCxnSpPr/>
      </xdr:nvCxnSpPr>
      <xdr:spPr>
        <a:xfrm>
          <a:off x="4526280" y="5829300"/>
          <a:ext cx="0" cy="1814146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21</xdr:row>
      <xdr:rowOff>85726</xdr:rowOff>
    </xdr:from>
    <xdr:to>
      <xdr:col>10</xdr:col>
      <xdr:colOff>638177</xdr:colOff>
      <xdr:row>22</xdr:row>
      <xdr:rowOff>180976</xdr:rowOff>
    </xdr:to>
    <xdr:sp macro="" textlink="">
      <xdr:nvSpPr>
        <xdr:cNvPr id="11" name="Right Brace 10"/>
        <xdr:cNvSpPr/>
      </xdr:nvSpPr>
      <xdr:spPr>
        <a:xfrm rot="5400000">
          <a:off x="3694749" y="738187"/>
          <a:ext cx="285750" cy="6981827"/>
        </a:xfrm>
        <a:prstGeom prst="rightBrac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5</xdr:col>
      <xdr:colOff>314325</xdr:colOff>
      <xdr:row>22</xdr:row>
      <xdr:rowOff>142875</xdr:rowOff>
    </xdr:from>
    <xdr:to>
      <xdr:col>5</xdr:col>
      <xdr:colOff>619125</xdr:colOff>
      <xdr:row>24</xdr:row>
      <xdr:rowOff>95250</xdr:rowOff>
    </xdr:to>
    <xdr:sp macro="" textlink="">
      <xdr:nvSpPr>
        <xdr:cNvPr id="12" name="Down Arrow 11"/>
        <xdr:cNvSpPr/>
      </xdr:nvSpPr>
      <xdr:spPr>
        <a:xfrm>
          <a:off x="3689985" y="4333875"/>
          <a:ext cx="304800" cy="333375"/>
        </a:xfrm>
        <a:prstGeom prst="down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3</xdr:col>
      <xdr:colOff>381000</xdr:colOff>
      <xdr:row>34</xdr:row>
      <xdr:rowOff>161925</xdr:rowOff>
    </xdr:from>
    <xdr:to>
      <xdr:col>4</xdr:col>
      <xdr:colOff>114300</xdr:colOff>
      <xdr:row>36</xdr:row>
      <xdr:rowOff>114300</xdr:rowOff>
    </xdr:to>
    <xdr:sp macro="" textlink="">
      <xdr:nvSpPr>
        <xdr:cNvPr id="13" name="Down Arrow 12"/>
        <xdr:cNvSpPr/>
      </xdr:nvSpPr>
      <xdr:spPr>
        <a:xfrm>
          <a:off x="2278380" y="6638925"/>
          <a:ext cx="304800" cy="333375"/>
        </a:xfrm>
        <a:prstGeom prst="down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1</xdr:col>
      <xdr:colOff>19050</xdr:colOff>
      <xdr:row>33</xdr:row>
      <xdr:rowOff>76200</xdr:rowOff>
    </xdr:from>
    <xdr:to>
      <xdr:col>6</xdr:col>
      <xdr:colOff>466724</xdr:colOff>
      <xdr:row>34</xdr:row>
      <xdr:rowOff>171450</xdr:rowOff>
    </xdr:to>
    <xdr:sp macro="" textlink="">
      <xdr:nvSpPr>
        <xdr:cNvPr id="14" name="Right Brace 13"/>
        <xdr:cNvSpPr/>
      </xdr:nvSpPr>
      <xdr:spPr>
        <a:xfrm rot="5400000">
          <a:off x="2298382" y="4411028"/>
          <a:ext cx="285750" cy="4189094"/>
        </a:xfrm>
        <a:prstGeom prst="rightBrac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0</xdr:col>
      <xdr:colOff>85726</xdr:colOff>
      <xdr:row>48</xdr:row>
      <xdr:rowOff>66675</xdr:rowOff>
    </xdr:from>
    <xdr:to>
      <xdr:col>6</xdr:col>
      <xdr:colOff>457200</xdr:colOff>
      <xdr:row>56</xdr:row>
      <xdr:rowOff>129540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638175</xdr:colOff>
      <xdr:row>43</xdr:row>
      <xdr:rowOff>76200</xdr:rowOff>
    </xdr:from>
    <xdr:to>
      <xdr:col>4</xdr:col>
      <xdr:colOff>638175</xdr:colOff>
      <xdr:row>51</xdr:row>
      <xdr:rowOff>152400</xdr:rowOff>
    </xdr:to>
    <xdr:cxnSp macro="">
      <xdr:nvCxnSpPr>
        <xdr:cNvPr id="16" name="Straight Connector 15"/>
        <xdr:cNvCxnSpPr/>
      </xdr:nvCxnSpPr>
      <xdr:spPr>
        <a:xfrm>
          <a:off x="3107055" y="8267700"/>
          <a:ext cx="0" cy="160020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45</xdr:row>
      <xdr:rowOff>85726</xdr:rowOff>
    </xdr:from>
    <xdr:to>
      <xdr:col>4</xdr:col>
      <xdr:colOff>638174</xdr:colOff>
      <xdr:row>46</xdr:row>
      <xdr:rowOff>180976</xdr:rowOff>
    </xdr:to>
    <xdr:sp macro="" textlink="">
      <xdr:nvSpPr>
        <xdr:cNvPr id="17" name="Right Brace 16"/>
        <xdr:cNvSpPr/>
      </xdr:nvSpPr>
      <xdr:spPr>
        <a:xfrm rot="5400000">
          <a:off x="1574482" y="7411404"/>
          <a:ext cx="285750" cy="2779394"/>
        </a:xfrm>
        <a:prstGeom prst="rightBrac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2</xdr:col>
      <xdr:colOff>352425</xdr:colOff>
      <xdr:row>46</xdr:row>
      <xdr:rowOff>123825</xdr:rowOff>
    </xdr:from>
    <xdr:to>
      <xdr:col>2</xdr:col>
      <xdr:colOff>657225</xdr:colOff>
      <xdr:row>48</xdr:row>
      <xdr:rowOff>76200</xdr:rowOff>
    </xdr:to>
    <xdr:sp macro="" textlink="">
      <xdr:nvSpPr>
        <xdr:cNvPr id="18" name="Down Arrow 17"/>
        <xdr:cNvSpPr/>
      </xdr:nvSpPr>
      <xdr:spPr>
        <a:xfrm>
          <a:off x="1556385" y="8886825"/>
          <a:ext cx="304800" cy="333375"/>
        </a:xfrm>
        <a:prstGeom prst="down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0</xdr:col>
      <xdr:colOff>95250</xdr:colOff>
      <xdr:row>59</xdr:row>
      <xdr:rowOff>133350</xdr:rowOff>
    </xdr:from>
    <xdr:to>
      <xdr:col>7</xdr:col>
      <xdr:colOff>114300</xdr:colOff>
      <xdr:row>68</xdr:row>
      <xdr:rowOff>5715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304801</xdr:colOff>
      <xdr:row>62</xdr:row>
      <xdr:rowOff>105508</xdr:rowOff>
    </xdr:from>
    <xdr:to>
      <xdr:col>4</xdr:col>
      <xdr:colOff>222739</xdr:colOff>
      <xdr:row>65</xdr:row>
      <xdr:rowOff>175846</xdr:rowOff>
    </xdr:to>
    <xdr:sp macro="" textlink="">
      <xdr:nvSpPr>
        <xdr:cNvPr id="20" name="Rectangle 19"/>
        <xdr:cNvSpPr/>
      </xdr:nvSpPr>
      <xdr:spPr>
        <a:xfrm>
          <a:off x="2202181" y="11916508"/>
          <a:ext cx="489438" cy="641838"/>
        </a:xfrm>
        <a:prstGeom prst="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4</xdr:col>
      <xdr:colOff>328246</xdr:colOff>
      <xdr:row>64</xdr:row>
      <xdr:rowOff>35169</xdr:rowOff>
    </xdr:from>
    <xdr:to>
      <xdr:col>5</xdr:col>
      <xdr:colOff>128954</xdr:colOff>
      <xdr:row>64</xdr:row>
      <xdr:rowOff>35169</xdr:rowOff>
    </xdr:to>
    <xdr:cxnSp macro="">
      <xdr:nvCxnSpPr>
        <xdr:cNvPr id="21" name="Straight Connector 20"/>
        <xdr:cNvCxnSpPr/>
      </xdr:nvCxnSpPr>
      <xdr:spPr>
        <a:xfrm>
          <a:off x="2797126" y="12227169"/>
          <a:ext cx="707488" cy="0"/>
        </a:xfrm>
        <a:prstGeom prst="line">
          <a:avLst/>
        </a:prstGeom>
        <a:ln w="19050"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117231</xdr:colOff>
      <xdr:row>64</xdr:row>
      <xdr:rowOff>58615</xdr:rowOff>
    </xdr:from>
    <xdr:to>
      <xdr:col>5</xdr:col>
      <xdr:colOff>117231</xdr:colOff>
      <xdr:row>69</xdr:row>
      <xdr:rowOff>70338</xdr:rowOff>
    </xdr:to>
    <xdr:cxnSp macro="">
      <xdr:nvCxnSpPr>
        <xdr:cNvPr id="22" name="Straight Arrow Connector 21"/>
        <xdr:cNvCxnSpPr/>
      </xdr:nvCxnSpPr>
      <xdr:spPr>
        <a:xfrm>
          <a:off x="3492891" y="12250615"/>
          <a:ext cx="0" cy="964223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246185</xdr:colOff>
      <xdr:row>56</xdr:row>
      <xdr:rowOff>164124</xdr:rowOff>
    </xdr:from>
    <xdr:to>
      <xdr:col>4</xdr:col>
      <xdr:colOff>152399</xdr:colOff>
      <xdr:row>58</xdr:row>
      <xdr:rowOff>82065</xdr:rowOff>
    </xdr:to>
    <xdr:sp macro="" textlink="">
      <xdr:nvSpPr>
        <xdr:cNvPr id="23" name="Right Brace 22"/>
        <xdr:cNvSpPr/>
      </xdr:nvSpPr>
      <xdr:spPr>
        <a:xfrm rot="5400000">
          <a:off x="1284261" y="9794048"/>
          <a:ext cx="298941" cy="2375094"/>
        </a:xfrm>
        <a:prstGeom prst="rightBrac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2</xdr:col>
      <xdr:colOff>93784</xdr:colOff>
      <xdr:row>58</xdr:row>
      <xdr:rowOff>11724</xdr:rowOff>
    </xdr:from>
    <xdr:to>
      <xdr:col>2</xdr:col>
      <xdr:colOff>398584</xdr:colOff>
      <xdr:row>59</xdr:row>
      <xdr:rowOff>151667</xdr:rowOff>
    </xdr:to>
    <xdr:sp macro="" textlink="">
      <xdr:nvSpPr>
        <xdr:cNvPr id="24" name="Down Arrow 23"/>
        <xdr:cNvSpPr/>
      </xdr:nvSpPr>
      <xdr:spPr>
        <a:xfrm>
          <a:off x="1297744" y="11060724"/>
          <a:ext cx="304800" cy="330443"/>
        </a:xfrm>
        <a:prstGeom prst="downArrow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4</xdr:col>
      <xdr:colOff>152400</xdr:colOff>
      <xdr:row>54</xdr:row>
      <xdr:rowOff>117231</xdr:rowOff>
    </xdr:from>
    <xdr:to>
      <xdr:col>4</xdr:col>
      <xdr:colOff>152400</xdr:colOff>
      <xdr:row>63</xdr:row>
      <xdr:rowOff>35169</xdr:rowOff>
    </xdr:to>
    <xdr:cxnSp macro="">
      <xdr:nvCxnSpPr>
        <xdr:cNvPr id="25" name="Straight Connector 24"/>
        <xdr:cNvCxnSpPr/>
      </xdr:nvCxnSpPr>
      <xdr:spPr>
        <a:xfrm>
          <a:off x="2621280" y="10404231"/>
          <a:ext cx="0" cy="1632438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410306</xdr:colOff>
      <xdr:row>20</xdr:row>
      <xdr:rowOff>93784</xdr:rowOff>
    </xdr:from>
    <xdr:to>
      <xdr:col>14</xdr:col>
      <xdr:colOff>93783</xdr:colOff>
      <xdr:row>29</xdr:row>
      <xdr:rowOff>-1</xdr:rowOff>
    </xdr:to>
    <xdr:sp macro="" textlink="">
      <xdr:nvSpPr>
        <xdr:cNvPr id="26" name="Curved Left Arrow 25"/>
        <xdr:cNvSpPr/>
      </xdr:nvSpPr>
      <xdr:spPr>
        <a:xfrm rot="1197231">
          <a:off x="9165686" y="3903784"/>
          <a:ext cx="674077" cy="162071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293075</xdr:colOff>
      <xdr:row>34</xdr:row>
      <xdr:rowOff>58616</xdr:rowOff>
    </xdr:from>
    <xdr:to>
      <xdr:col>12</xdr:col>
      <xdr:colOff>257905</xdr:colOff>
      <xdr:row>42</xdr:row>
      <xdr:rowOff>152400</xdr:rowOff>
    </xdr:to>
    <xdr:sp macro="" textlink="">
      <xdr:nvSpPr>
        <xdr:cNvPr id="27" name="Curved Left Arrow 26"/>
        <xdr:cNvSpPr/>
      </xdr:nvSpPr>
      <xdr:spPr>
        <a:xfrm rot="1197231">
          <a:off x="7737815" y="6535616"/>
          <a:ext cx="764930" cy="161778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422031</xdr:colOff>
      <xdr:row>46</xdr:row>
      <xdr:rowOff>23446</xdr:rowOff>
    </xdr:from>
    <xdr:to>
      <xdr:col>9</xdr:col>
      <xdr:colOff>410308</xdr:colOff>
      <xdr:row>54</xdr:row>
      <xdr:rowOff>117231</xdr:rowOff>
    </xdr:to>
    <xdr:sp macro="" textlink="">
      <xdr:nvSpPr>
        <xdr:cNvPr id="28" name="Curved Left Arrow 27"/>
        <xdr:cNvSpPr/>
      </xdr:nvSpPr>
      <xdr:spPr>
        <a:xfrm rot="1197231">
          <a:off x="5885571" y="8786446"/>
          <a:ext cx="681697" cy="161778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316523</xdr:colOff>
      <xdr:row>76</xdr:row>
      <xdr:rowOff>123091</xdr:rowOff>
    </xdr:from>
    <xdr:to>
      <xdr:col>4</xdr:col>
      <xdr:colOff>480646</xdr:colOff>
      <xdr:row>88</xdr:row>
      <xdr:rowOff>35169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58615</xdr:colOff>
      <xdr:row>76</xdr:row>
      <xdr:rowOff>117230</xdr:rowOff>
    </xdr:from>
    <xdr:to>
      <xdr:col>9</xdr:col>
      <xdr:colOff>457199</xdr:colOff>
      <xdr:row>88</xdr:row>
      <xdr:rowOff>29308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222738</xdr:colOff>
      <xdr:row>77</xdr:row>
      <xdr:rowOff>11723</xdr:rowOff>
    </xdr:from>
    <xdr:to>
      <xdr:col>14</xdr:col>
      <xdr:colOff>621324</xdr:colOff>
      <xdr:row>88</xdr:row>
      <xdr:rowOff>111370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363415</xdr:colOff>
      <xdr:row>93</xdr:row>
      <xdr:rowOff>70338</xdr:rowOff>
    </xdr:from>
    <xdr:to>
      <xdr:col>10</xdr:col>
      <xdr:colOff>715107</xdr:colOff>
      <xdr:row>105</xdr:row>
      <xdr:rowOff>128954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tabSelected="1" zoomScale="70" zoomScaleNormal="70" workbookViewId="0">
      <selection activeCell="U11" sqref="U11"/>
    </sheetView>
  </sheetViews>
  <sheetFormatPr defaultRowHeight="14.4" x14ac:dyDescent="0.3"/>
  <cols>
    <col min="1" max="1" width="4.77734375" customWidth="1"/>
    <col min="2" max="2" width="12.77734375" bestFit="1" customWidth="1"/>
    <col min="3" max="3" width="10.109375" style="42" bestFit="1" customWidth="1"/>
    <col min="4" max="4" width="8.33203125" customWidth="1"/>
    <col min="5" max="5" width="13.21875" customWidth="1"/>
    <col min="6" max="6" width="10.109375" style="43" bestFit="1" customWidth="1"/>
    <col min="7" max="7" width="7.77734375" customWidth="1"/>
    <col min="8" max="8" width="12.5546875" customWidth="1"/>
    <col min="9" max="9" width="10.109375" style="42" bestFit="1" customWidth="1"/>
    <col min="10" max="10" width="7.77734375" customWidth="1"/>
    <col min="11" max="11" width="11" bestFit="1" customWidth="1"/>
    <col min="12" max="12" width="11.6640625" style="42" customWidth="1"/>
    <col min="13" max="13" width="7.44140625" customWidth="1"/>
    <col min="14" max="14" width="14.44140625" bestFit="1" customWidth="1"/>
    <col min="15" max="15" width="9.44140625" style="42" bestFit="1" customWidth="1"/>
    <col min="17" max="17" width="4.44140625" customWidth="1"/>
  </cols>
  <sheetData>
    <row r="1" spans="1:26" ht="15" thickBot="1" x14ac:dyDescent="0.35">
      <c r="A1" s="1"/>
      <c r="B1" s="2"/>
      <c r="C1" s="3"/>
      <c r="D1" s="1"/>
      <c r="E1" s="2"/>
      <c r="F1" s="4"/>
      <c r="G1" s="1"/>
      <c r="H1" s="2"/>
      <c r="I1" s="3"/>
      <c r="J1" s="1"/>
      <c r="K1" s="2"/>
      <c r="L1" s="3"/>
      <c r="M1" s="1"/>
      <c r="N1" s="2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thickBot="1" x14ac:dyDescent="0.35">
      <c r="A2" s="5"/>
      <c r="B2" s="6" t="s">
        <v>0</v>
      </c>
      <c r="C2" s="7" t="s">
        <v>1</v>
      </c>
      <c r="D2" s="8"/>
      <c r="E2" s="2"/>
      <c r="F2" s="4"/>
      <c r="G2" s="8"/>
      <c r="H2" s="2"/>
      <c r="I2" s="3"/>
      <c r="J2" s="8"/>
      <c r="K2" s="2"/>
      <c r="L2" s="3"/>
      <c r="M2" s="8"/>
      <c r="N2" s="2"/>
      <c r="O2" s="3"/>
      <c r="P2" s="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thickBot="1" x14ac:dyDescent="0.35">
      <c r="A3" s="5"/>
      <c r="B3" s="10" t="s">
        <v>2</v>
      </c>
      <c r="C3" s="11">
        <v>26247</v>
      </c>
      <c r="D3" s="8"/>
      <c r="E3" s="6" t="s">
        <v>3</v>
      </c>
      <c r="F3" s="12" t="s">
        <v>1</v>
      </c>
      <c r="G3" s="8"/>
      <c r="H3" s="2"/>
      <c r="I3" s="3"/>
      <c r="J3" s="8"/>
      <c r="K3" s="2"/>
      <c r="L3" s="3"/>
      <c r="M3" s="8"/>
      <c r="N3" s="2"/>
      <c r="O3" s="3"/>
      <c r="P3" s="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thickBot="1" x14ac:dyDescent="0.35">
      <c r="A4" s="5"/>
      <c r="B4" s="10" t="s">
        <v>4</v>
      </c>
      <c r="C4" s="13">
        <v>1330</v>
      </c>
      <c r="D4" s="8"/>
      <c r="E4" s="10" t="s">
        <v>5</v>
      </c>
      <c r="F4" s="14">
        <v>9934</v>
      </c>
      <c r="G4" s="8"/>
      <c r="H4" s="6" t="s">
        <v>6</v>
      </c>
      <c r="I4" s="7" t="s">
        <v>1</v>
      </c>
      <c r="J4" s="8"/>
      <c r="K4" s="2"/>
      <c r="L4" s="3"/>
      <c r="M4" s="8"/>
      <c r="N4" s="2"/>
      <c r="O4" s="3"/>
      <c r="P4" s="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thickBot="1" x14ac:dyDescent="0.35">
      <c r="A5" s="5"/>
      <c r="B5" s="15" t="s">
        <v>7</v>
      </c>
      <c r="C5" s="16">
        <f>SUM(C3:C4)</f>
        <v>27577</v>
      </c>
      <c r="D5" s="8"/>
      <c r="E5" s="10" t="s">
        <v>8</v>
      </c>
      <c r="F5" s="14">
        <v>5775</v>
      </c>
      <c r="G5" s="8"/>
      <c r="H5" s="10" t="s">
        <v>9</v>
      </c>
      <c r="I5" s="11">
        <v>10431</v>
      </c>
      <c r="J5" s="8"/>
      <c r="K5" s="6" t="s">
        <v>10</v>
      </c>
      <c r="L5" s="7" t="s">
        <v>1</v>
      </c>
      <c r="M5" s="8"/>
      <c r="N5" s="2"/>
      <c r="O5" s="3"/>
      <c r="P5" s="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thickBot="1" x14ac:dyDescent="0.35">
      <c r="A6" s="1"/>
      <c r="B6" s="17"/>
      <c r="C6" s="18"/>
      <c r="D6" s="5"/>
      <c r="E6" s="10" t="s">
        <v>11</v>
      </c>
      <c r="F6" s="19">
        <v>5583</v>
      </c>
      <c r="G6" s="8"/>
      <c r="H6" s="10" t="s">
        <v>12</v>
      </c>
      <c r="I6" s="13">
        <v>5278</v>
      </c>
      <c r="J6" s="8"/>
      <c r="K6" s="10" t="s">
        <v>13</v>
      </c>
      <c r="L6" s="11">
        <v>5102</v>
      </c>
      <c r="M6" s="8"/>
      <c r="N6" s="6" t="s">
        <v>14</v>
      </c>
      <c r="O6" s="7" t="s">
        <v>1</v>
      </c>
      <c r="P6" s="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thickBot="1" x14ac:dyDescent="0.35">
      <c r="A7" s="1"/>
      <c r="B7" s="1"/>
      <c r="C7" s="20"/>
      <c r="D7" s="5"/>
      <c r="E7" s="10" t="s">
        <v>15</v>
      </c>
      <c r="F7" s="19">
        <v>4955</v>
      </c>
      <c r="G7" s="8"/>
      <c r="H7" s="15" t="s">
        <v>7</v>
      </c>
      <c r="I7" s="16">
        <f>SUM(I5:I6)</f>
        <v>15709</v>
      </c>
      <c r="J7" s="8"/>
      <c r="K7" s="10" t="s">
        <v>16</v>
      </c>
      <c r="L7" s="11">
        <v>3620</v>
      </c>
      <c r="M7" s="8"/>
      <c r="N7" s="10" t="s">
        <v>17</v>
      </c>
      <c r="O7" s="13">
        <v>234</v>
      </c>
      <c r="P7" s="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thickBot="1" x14ac:dyDescent="0.35">
      <c r="A8" s="1"/>
      <c r="B8" s="1"/>
      <c r="C8" s="20"/>
      <c r="D8" s="5"/>
      <c r="E8" s="15" t="s">
        <v>7</v>
      </c>
      <c r="F8" s="21">
        <f>SUM(F4:F7)</f>
        <v>26247</v>
      </c>
      <c r="G8" s="9"/>
      <c r="H8" s="17"/>
      <c r="I8" s="18"/>
      <c r="J8" s="5"/>
      <c r="K8" s="10" t="s">
        <v>18</v>
      </c>
      <c r="L8" s="13">
        <v>1469</v>
      </c>
      <c r="M8" s="8"/>
      <c r="N8" s="10" t="s">
        <v>19</v>
      </c>
      <c r="O8" s="13">
        <v>1222</v>
      </c>
      <c r="P8" s="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thickBot="1" x14ac:dyDescent="0.35">
      <c r="A9" s="1"/>
      <c r="B9" s="1"/>
      <c r="C9" s="20"/>
      <c r="D9" s="1"/>
      <c r="E9" s="17"/>
      <c r="F9" s="22"/>
      <c r="G9" s="1"/>
      <c r="H9" s="1"/>
      <c r="I9" s="20"/>
      <c r="J9" s="5"/>
      <c r="K9" s="10" t="s">
        <v>20</v>
      </c>
      <c r="L9" s="13">
        <v>240</v>
      </c>
      <c r="M9" s="8"/>
      <c r="N9" s="10" t="s">
        <v>21</v>
      </c>
      <c r="O9" s="13">
        <v>3413</v>
      </c>
      <c r="P9" s="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thickBot="1" x14ac:dyDescent="0.35">
      <c r="A10" s="1"/>
      <c r="B10" s="1"/>
      <c r="C10" s="20"/>
      <c r="D10" s="1"/>
      <c r="E10" s="1"/>
      <c r="F10" s="23"/>
      <c r="G10" s="1"/>
      <c r="H10" s="1"/>
      <c r="I10" s="20"/>
      <c r="J10" s="5"/>
      <c r="K10" s="15" t="s">
        <v>7</v>
      </c>
      <c r="L10" s="16">
        <f>SUM(L6:L9)</f>
        <v>10431</v>
      </c>
      <c r="M10" s="8"/>
      <c r="N10" s="10" t="s">
        <v>22</v>
      </c>
      <c r="O10" s="13">
        <v>2428</v>
      </c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thickBot="1" x14ac:dyDescent="0.35">
      <c r="A11" s="1"/>
      <c r="B11" s="1"/>
      <c r="C11" s="20"/>
      <c r="D11" s="1"/>
      <c r="E11" s="1"/>
      <c r="F11" s="23"/>
      <c r="G11" s="1"/>
      <c r="H11" s="1"/>
      <c r="I11" s="20"/>
      <c r="J11" s="1"/>
      <c r="K11" s="17"/>
      <c r="L11" s="18"/>
      <c r="M11" s="5"/>
      <c r="N11" s="10" t="s">
        <v>23</v>
      </c>
      <c r="O11" s="11">
        <v>1425</v>
      </c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thickBot="1" x14ac:dyDescent="0.35">
      <c r="A12" s="1"/>
      <c r="B12" s="1"/>
      <c r="C12" s="20"/>
      <c r="D12" s="1"/>
      <c r="E12" s="1"/>
      <c r="F12" s="23"/>
      <c r="G12" s="1"/>
      <c r="H12" s="1"/>
      <c r="I12" s="20"/>
      <c r="J12" s="1"/>
      <c r="K12" s="1"/>
      <c r="L12" s="20"/>
      <c r="M12" s="5"/>
      <c r="N12" s="15" t="s">
        <v>7</v>
      </c>
      <c r="O12" s="16">
        <f>SUM(O7:O11)</f>
        <v>8722</v>
      </c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thickBot="1" x14ac:dyDescent="0.35">
      <c r="A13" s="1"/>
      <c r="B13" s="1"/>
      <c r="C13" s="20"/>
      <c r="D13" s="1"/>
      <c r="E13" s="1"/>
      <c r="F13" s="23"/>
      <c r="G13" s="1"/>
      <c r="H13" s="1"/>
      <c r="I13" s="20"/>
      <c r="J13" s="1"/>
      <c r="K13" s="1"/>
      <c r="L13" s="20"/>
      <c r="M13" s="1"/>
      <c r="N13" s="17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thickBot="1" x14ac:dyDescent="0.35">
      <c r="A14" s="1"/>
      <c r="B14" s="1"/>
      <c r="C14" s="20"/>
      <c r="D14" s="1"/>
      <c r="E14" s="1"/>
      <c r="F14" s="23"/>
      <c r="G14" s="1"/>
      <c r="H14" s="1"/>
      <c r="I14" s="20"/>
      <c r="J14" s="1"/>
      <c r="K14" s="1"/>
      <c r="L14" s="20"/>
      <c r="M14" s="1"/>
      <c r="N14" s="17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thickBot="1" x14ac:dyDescent="0.35">
      <c r="A15" s="1"/>
      <c r="B15" s="1"/>
      <c r="C15" s="20"/>
      <c r="D15" s="1"/>
      <c r="E15" s="1"/>
      <c r="F15" s="23"/>
      <c r="G15" s="1"/>
      <c r="H15" s="1"/>
      <c r="I15" s="20"/>
      <c r="J15" s="1"/>
      <c r="K15" s="1"/>
      <c r="L15" s="20"/>
      <c r="M15" s="1"/>
      <c r="N15" s="17"/>
      <c r="O15" s="1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thickBot="1" x14ac:dyDescent="0.35">
      <c r="A16" s="1"/>
      <c r="B16" s="1"/>
      <c r="C16" s="20"/>
      <c r="D16" s="1"/>
      <c r="E16" s="1"/>
      <c r="F16" s="23"/>
      <c r="G16" s="1"/>
      <c r="H16" s="1"/>
      <c r="I16" s="20"/>
      <c r="J16" s="1"/>
      <c r="K16" s="1"/>
      <c r="L16" s="20"/>
      <c r="M16" s="1"/>
      <c r="N16" s="17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thickBot="1" x14ac:dyDescent="0.35">
      <c r="A17" s="1"/>
      <c r="B17" s="1"/>
      <c r="C17" s="20"/>
      <c r="D17" s="1"/>
      <c r="E17" s="1"/>
      <c r="F17" s="23"/>
      <c r="G17" s="1"/>
      <c r="H17" s="1"/>
      <c r="I17" s="20"/>
      <c r="J17" s="1"/>
      <c r="K17" s="1"/>
      <c r="L17" s="20"/>
      <c r="M17" s="1"/>
      <c r="N17" s="17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thickBot="1" x14ac:dyDescent="0.35">
      <c r="A18" s="1"/>
      <c r="B18" s="1"/>
      <c r="C18" s="20"/>
      <c r="D18" s="1"/>
      <c r="E18" s="1"/>
      <c r="F18" s="23"/>
      <c r="G18" s="1"/>
      <c r="H18" s="1"/>
      <c r="I18" s="20"/>
      <c r="J18" s="1"/>
      <c r="K18" s="1"/>
      <c r="L18" s="20"/>
      <c r="M18" s="1"/>
      <c r="N18" s="17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thickBot="1" x14ac:dyDescent="0.35">
      <c r="A19" s="1"/>
      <c r="B19" s="1"/>
      <c r="C19" s="20"/>
      <c r="D19" s="1"/>
      <c r="E19" s="1"/>
      <c r="F19" s="23"/>
      <c r="G19" s="1"/>
      <c r="H19" s="1"/>
      <c r="I19" s="20"/>
      <c r="J19" s="1"/>
      <c r="K19" s="1"/>
      <c r="L19" s="20"/>
      <c r="M19" s="1"/>
      <c r="N19" s="17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thickBot="1" x14ac:dyDescent="0.35">
      <c r="A20" s="1"/>
      <c r="B20" s="1"/>
      <c r="C20" s="20"/>
      <c r="D20" s="1"/>
      <c r="E20" s="1"/>
      <c r="F20" s="23"/>
      <c r="G20" s="1"/>
      <c r="H20" s="1"/>
      <c r="I20" s="20"/>
      <c r="J20" s="1"/>
      <c r="K20" s="1"/>
      <c r="L20" s="20"/>
      <c r="M20" s="1"/>
      <c r="N20" s="17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thickBot="1" x14ac:dyDescent="0.35">
      <c r="A21" s="1"/>
      <c r="B21" s="1"/>
      <c r="C21" s="20"/>
      <c r="D21" s="1"/>
      <c r="E21" s="1"/>
      <c r="F21" s="23"/>
      <c r="G21" s="1"/>
      <c r="H21" s="1"/>
      <c r="I21" s="20"/>
      <c r="J21" s="1"/>
      <c r="K21" s="1"/>
      <c r="L21" s="20"/>
      <c r="M21" s="1"/>
      <c r="N21" s="17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thickBot="1" x14ac:dyDescent="0.35">
      <c r="A22" s="1"/>
      <c r="B22" s="1"/>
      <c r="C22" s="20"/>
      <c r="D22" s="1"/>
      <c r="E22" s="1"/>
      <c r="F22" s="23"/>
      <c r="G22" s="1"/>
      <c r="H22" s="1"/>
      <c r="I22" s="20"/>
      <c r="J22" s="1"/>
      <c r="K22" s="1"/>
      <c r="L22" s="20"/>
      <c r="M22" s="1"/>
      <c r="N22" s="17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thickBot="1" x14ac:dyDescent="0.35">
      <c r="A23" s="1"/>
      <c r="B23" s="1"/>
      <c r="C23" s="20"/>
      <c r="D23" s="1"/>
      <c r="E23" s="1"/>
      <c r="F23" s="23"/>
      <c r="G23" s="1"/>
      <c r="H23" s="1"/>
      <c r="I23" s="20"/>
      <c r="J23" s="1"/>
      <c r="K23" s="1"/>
      <c r="L23" s="20"/>
      <c r="M23" s="1"/>
      <c r="N23" s="17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thickBot="1" x14ac:dyDescent="0.35">
      <c r="A24" s="1"/>
      <c r="B24" s="1"/>
      <c r="C24" s="20"/>
      <c r="D24" s="1"/>
      <c r="E24" s="1"/>
      <c r="F24" s="23"/>
      <c r="G24" s="1"/>
      <c r="H24" s="1"/>
      <c r="I24" s="20"/>
      <c r="J24" s="1"/>
      <c r="K24" s="1"/>
      <c r="L24" s="20"/>
      <c r="M24" s="1"/>
      <c r="N24" s="17"/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thickBot="1" x14ac:dyDescent="0.35">
      <c r="A25" s="1"/>
      <c r="B25" s="1"/>
      <c r="C25" s="20"/>
      <c r="D25" s="1"/>
      <c r="E25" s="1"/>
      <c r="F25" s="23"/>
      <c r="G25" s="1"/>
      <c r="H25" s="1"/>
      <c r="I25" s="20"/>
      <c r="J25" s="1"/>
      <c r="K25" s="1"/>
      <c r="L25" s="20"/>
      <c r="M25" s="1"/>
      <c r="N25" s="17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thickBot="1" x14ac:dyDescent="0.35">
      <c r="A26" s="1"/>
      <c r="B26" s="1"/>
      <c r="C26" s="20"/>
      <c r="D26" s="1"/>
      <c r="E26" s="1"/>
      <c r="F26" s="23"/>
      <c r="G26" s="1"/>
      <c r="H26" s="1"/>
      <c r="I26" s="20"/>
      <c r="J26" s="1"/>
      <c r="K26" s="1"/>
      <c r="L26" s="20"/>
      <c r="M26" s="1"/>
      <c r="N26" s="17"/>
      <c r="O26" s="1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thickBot="1" x14ac:dyDescent="0.35">
      <c r="A27" s="1"/>
      <c r="B27" s="1"/>
      <c r="C27" s="20"/>
      <c r="D27" s="1"/>
      <c r="E27" s="1"/>
      <c r="F27" s="23"/>
      <c r="G27" s="1"/>
      <c r="H27" s="1"/>
      <c r="I27" s="20"/>
      <c r="J27" s="1"/>
      <c r="K27" s="1"/>
      <c r="L27" s="20"/>
      <c r="M27" s="1"/>
      <c r="N27" s="17"/>
      <c r="O27" s="1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thickBot="1" x14ac:dyDescent="0.35">
      <c r="A28" s="1"/>
      <c r="B28" s="1"/>
      <c r="C28" s="20"/>
      <c r="D28" s="1"/>
      <c r="E28" s="1"/>
      <c r="F28" s="23"/>
      <c r="G28" s="1"/>
      <c r="H28" s="1"/>
      <c r="I28" s="20"/>
      <c r="J28" s="1"/>
      <c r="K28" s="1"/>
      <c r="L28" s="20"/>
      <c r="M28" s="1"/>
      <c r="N28" s="17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thickBot="1" x14ac:dyDescent="0.35">
      <c r="A29" s="1"/>
      <c r="B29" s="1"/>
      <c r="C29" s="20"/>
      <c r="D29" s="1"/>
      <c r="E29" s="1"/>
      <c r="F29" s="23"/>
      <c r="G29" s="1"/>
      <c r="H29" s="1"/>
      <c r="I29" s="20"/>
      <c r="J29" s="1"/>
      <c r="K29" s="1"/>
      <c r="L29" s="20"/>
      <c r="M29" s="1"/>
      <c r="N29" s="17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thickBot="1" x14ac:dyDescent="0.35">
      <c r="A30" s="1"/>
      <c r="B30" s="1"/>
      <c r="C30" s="20"/>
      <c r="D30" s="1"/>
      <c r="E30" s="1"/>
      <c r="F30" s="23"/>
      <c r="G30" s="1"/>
      <c r="H30" s="1"/>
      <c r="I30" s="20"/>
      <c r="J30" s="1"/>
      <c r="K30" s="1"/>
      <c r="L30" s="20"/>
      <c r="M30" s="1"/>
      <c r="N30" s="17"/>
      <c r="O30" s="1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thickBot="1" x14ac:dyDescent="0.35">
      <c r="A31" s="1"/>
      <c r="B31" s="1"/>
      <c r="C31" s="20"/>
      <c r="D31" s="1"/>
      <c r="E31" s="1"/>
      <c r="F31" s="23"/>
      <c r="G31" s="1"/>
      <c r="H31" s="1"/>
      <c r="I31" s="20"/>
      <c r="J31" s="1"/>
      <c r="K31" s="1"/>
      <c r="L31" s="20"/>
      <c r="M31" s="1"/>
      <c r="N31" s="17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thickBot="1" x14ac:dyDescent="0.35">
      <c r="A32" s="1"/>
      <c r="B32" s="1"/>
      <c r="C32" s="20"/>
      <c r="D32" s="1"/>
      <c r="E32" s="1"/>
      <c r="F32" s="23"/>
      <c r="G32" s="1"/>
      <c r="H32" s="1"/>
      <c r="I32" s="20"/>
      <c r="J32" s="1"/>
      <c r="K32" s="1"/>
      <c r="L32" s="20"/>
      <c r="M32" s="1"/>
      <c r="N32" s="17"/>
      <c r="O32" s="1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thickBot="1" x14ac:dyDescent="0.35">
      <c r="A33" s="1"/>
      <c r="B33" s="1"/>
      <c r="C33" s="20"/>
      <c r="D33" s="1"/>
      <c r="E33" s="1"/>
      <c r="F33" s="23"/>
      <c r="G33" s="1"/>
      <c r="H33" s="1"/>
      <c r="I33" s="20"/>
      <c r="J33" s="1"/>
      <c r="K33" s="1"/>
      <c r="L33" s="20"/>
      <c r="M33" s="1"/>
      <c r="N33" s="17"/>
      <c r="O33" s="1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thickBot="1" x14ac:dyDescent="0.35">
      <c r="A34" s="1"/>
      <c r="B34" s="1"/>
      <c r="C34" s="20"/>
      <c r="D34" s="1"/>
      <c r="E34" s="1"/>
      <c r="F34" s="23"/>
      <c r="G34" s="1"/>
      <c r="H34" s="1"/>
      <c r="I34" s="20"/>
      <c r="J34" s="1"/>
      <c r="K34" s="1"/>
      <c r="L34" s="20"/>
      <c r="M34" s="1"/>
      <c r="N34" s="17"/>
      <c r="O34" s="1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thickBot="1" x14ac:dyDescent="0.35">
      <c r="A35" s="1"/>
      <c r="B35" s="1"/>
      <c r="C35" s="20"/>
      <c r="D35" s="1"/>
      <c r="E35" s="1"/>
      <c r="F35" s="23"/>
      <c r="G35" s="1"/>
      <c r="H35" s="1"/>
      <c r="I35" s="20"/>
      <c r="J35" s="1"/>
      <c r="K35" s="1"/>
      <c r="L35" s="20"/>
      <c r="M35" s="1"/>
      <c r="N35" s="17"/>
      <c r="O35" s="1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thickBot="1" x14ac:dyDescent="0.35">
      <c r="A36" s="1"/>
      <c r="B36" s="1"/>
      <c r="C36" s="20"/>
      <c r="D36" s="1"/>
      <c r="E36" s="1"/>
      <c r="F36" s="23"/>
      <c r="G36" s="1"/>
      <c r="H36" s="1"/>
      <c r="I36" s="20"/>
      <c r="J36" s="1"/>
      <c r="K36" s="1"/>
      <c r="L36" s="20"/>
      <c r="M36" s="1"/>
      <c r="N36" s="17"/>
      <c r="O36" s="1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thickBot="1" x14ac:dyDescent="0.35">
      <c r="A37" s="1"/>
      <c r="B37" s="1"/>
      <c r="C37" s="20"/>
      <c r="D37" s="1"/>
      <c r="E37" s="1"/>
      <c r="F37" s="23"/>
      <c r="G37" s="1"/>
      <c r="H37" s="1"/>
      <c r="I37" s="20"/>
      <c r="J37" s="1"/>
      <c r="K37" s="1"/>
      <c r="L37" s="20"/>
      <c r="M37" s="1"/>
      <c r="N37" s="17"/>
      <c r="O37" s="1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thickBot="1" x14ac:dyDescent="0.35">
      <c r="A38" s="1"/>
      <c r="B38" s="1"/>
      <c r="C38" s="20"/>
      <c r="D38" s="1"/>
      <c r="E38" s="1"/>
      <c r="F38" s="23"/>
      <c r="G38" s="1"/>
      <c r="H38" s="1"/>
      <c r="I38" s="20"/>
      <c r="J38" s="1"/>
      <c r="K38" s="1"/>
      <c r="L38" s="20"/>
      <c r="M38" s="1"/>
      <c r="N38" s="17"/>
      <c r="O38" s="1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thickBot="1" x14ac:dyDescent="0.35">
      <c r="A39" s="1"/>
      <c r="B39" s="1"/>
      <c r="C39" s="20"/>
      <c r="D39" s="1"/>
      <c r="E39" s="1"/>
      <c r="F39" s="23"/>
      <c r="G39" s="1"/>
      <c r="H39" s="1"/>
      <c r="I39" s="20"/>
      <c r="J39" s="1"/>
      <c r="K39" s="1"/>
      <c r="L39" s="20"/>
      <c r="M39" s="1"/>
      <c r="N39" s="17"/>
      <c r="O39" s="1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thickBot="1" x14ac:dyDescent="0.35">
      <c r="A40" s="1"/>
      <c r="B40" s="1"/>
      <c r="C40" s="20"/>
      <c r="D40" s="1"/>
      <c r="E40" s="1"/>
      <c r="F40" s="23"/>
      <c r="G40" s="1"/>
      <c r="H40" s="1"/>
      <c r="I40" s="20"/>
      <c r="J40" s="1"/>
      <c r="K40" s="1"/>
      <c r="L40" s="20"/>
      <c r="M40" s="1"/>
      <c r="N40" s="17"/>
      <c r="O40" s="1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thickBot="1" x14ac:dyDescent="0.35">
      <c r="A41" s="1"/>
      <c r="B41" s="1"/>
      <c r="C41" s="20"/>
      <c r="D41" s="1"/>
      <c r="E41" s="1"/>
      <c r="F41" s="23"/>
      <c r="G41" s="1"/>
      <c r="H41" s="1"/>
      <c r="I41" s="20"/>
      <c r="J41" s="1"/>
      <c r="K41" s="1"/>
      <c r="L41" s="20"/>
      <c r="M41" s="1"/>
      <c r="N41" s="17"/>
      <c r="O41" s="1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thickBot="1" x14ac:dyDescent="0.35">
      <c r="A42" s="1"/>
      <c r="B42" s="1"/>
      <c r="C42" s="20"/>
      <c r="D42" s="1"/>
      <c r="E42" s="1"/>
      <c r="F42" s="23"/>
      <c r="G42" s="1"/>
      <c r="H42" s="1"/>
      <c r="I42" s="20"/>
      <c r="J42" s="1"/>
      <c r="K42" s="1"/>
      <c r="L42" s="20"/>
      <c r="M42" s="1"/>
      <c r="N42" s="17"/>
      <c r="O42" s="1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thickBot="1" x14ac:dyDescent="0.35">
      <c r="A43" s="1"/>
      <c r="B43" s="1"/>
      <c r="C43" s="20"/>
      <c r="D43" s="1"/>
      <c r="E43" s="1"/>
      <c r="F43" s="23"/>
      <c r="G43" s="1"/>
      <c r="H43" s="1"/>
      <c r="I43" s="20"/>
      <c r="J43" s="1"/>
      <c r="K43" s="1"/>
      <c r="L43" s="20"/>
      <c r="M43" s="1"/>
      <c r="N43" s="17"/>
      <c r="O43" s="1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thickBot="1" x14ac:dyDescent="0.35">
      <c r="A44" s="1"/>
      <c r="B44" s="1"/>
      <c r="C44" s="20"/>
      <c r="D44" s="1"/>
      <c r="E44" s="1"/>
      <c r="F44" s="23"/>
      <c r="G44" s="1"/>
      <c r="H44" s="1"/>
      <c r="I44" s="20"/>
      <c r="J44" s="1"/>
      <c r="K44" s="1"/>
      <c r="L44" s="20"/>
      <c r="M44" s="1"/>
      <c r="N44" s="17"/>
      <c r="O44" s="1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thickBot="1" x14ac:dyDescent="0.35">
      <c r="A45" s="1"/>
      <c r="B45" s="1"/>
      <c r="C45" s="20"/>
      <c r="D45" s="1"/>
      <c r="E45" s="1"/>
      <c r="F45" s="23"/>
      <c r="G45" s="1"/>
      <c r="H45" s="1"/>
      <c r="I45" s="20"/>
      <c r="J45" s="1"/>
      <c r="K45" s="1"/>
      <c r="L45" s="20"/>
      <c r="M45" s="1"/>
      <c r="N45" s="17"/>
      <c r="O45" s="1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thickBot="1" x14ac:dyDescent="0.35">
      <c r="A46" s="1"/>
      <c r="B46" s="1"/>
      <c r="C46" s="20"/>
      <c r="D46" s="1"/>
      <c r="E46" s="1"/>
      <c r="F46" s="23"/>
      <c r="G46" s="1"/>
      <c r="H46" s="1"/>
      <c r="I46" s="20"/>
      <c r="J46" s="1"/>
      <c r="K46" s="1"/>
      <c r="L46" s="20"/>
      <c r="M46" s="1"/>
      <c r="N46" s="17"/>
      <c r="O46" s="1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thickBot="1" x14ac:dyDescent="0.35">
      <c r="A47" s="1"/>
      <c r="B47" s="1"/>
      <c r="C47" s="20"/>
      <c r="D47" s="1"/>
      <c r="E47" s="1"/>
      <c r="F47" s="23"/>
      <c r="G47" s="1"/>
      <c r="H47" s="1"/>
      <c r="I47" s="20"/>
      <c r="J47" s="1"/>
      <c r="K47" s="1"/>
      <c r="L47" s="20"/>
      <c r="M47" s="1"/>
      <c r="N47" s="17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thickBot="1" x14ac:dyDescent="0.35">
      <c r="A48" s="1"/>
      <c r="B48" s="1"/>
      <c r="C48" s="20"/>
      <c r="D48" s="1"/>
      <c r="E48" s="1"/>
      <c r="F48" s="23"/>
      <c r="G48" s="1"/>
      <c r="H48" s="1"/>
      <c r="I48" s="20"/>
      <c r="J48" s="1"/>
      <c r="K48" s="1"/>
      <c r="L48" s="20"/>
      <c r="M48" s="1"/>
      <c r="N48" s="17"/>
      <c r="O48" s="1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thickBot="1" x14ac:dyDescent="0.35">
      <c r="A49" s="1"/>
      <c r="B49" s="1"/>
      <c r="C49" s="20"/>
      <c r="D49" s="1"/>
      <c r="E49" s="1"/>
      <c r="F49" s="23"/>
      <c r="G49" s="1"/>
      <c r="H49" s="1"/>
      <c r="I49" s="20"/>
      <c r="J49" s="1"/>
      <c r="K49" s="1"/>
      <c r="L49" s="20"/>
      <c r="M49" s="1"/>
      <c r="N49" s="17"/>
      <c r="O49" s="1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thickBot="1" x14ac:dyDescent="0.35">
      <c r="A50" s="1"/>
      <c r="B50" s="1"/>
      <c r="C50" s="20"/>
      <c r="D50" s="1"/>
      <c r="E50" s="1"/>
      <c r="F50" s="23"/>
      <c r="G50" s="1"/>
      <c r="H50" s="1"/>
      <c r="I50" s="20"/>
      <c r="J50" s="1"/>
      <c r="K50" s="1"/>
      <c r="L50" s="20"/>
      <c r="M50" s="1"/>
      <c r="N50" s="17"/>
      <c r="O50" s="1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thickBot="1" x14ac:dyDescent="0.35">
      <c r="A51" s="1"/>
      <c r="B51" s="1"/>
      <c r="C51" s="20"/>
      <c r="D51" s="1"/>
      <c r="E51" s="1"/>
      <c r="F51" s="23"/>
      <c r="G51" s="1"/>
      <c r="H51" s="1"/>
      <c r="I51" s="20"/>
      <c r="J51" s="1"/>
      <c r="K51" s="1"/>
      <c r="L51" s="20"/>
      <c r="M51" s="1"/>
      <c r="N51" s="17"/>
      <c r="O51" s="1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thickBot="1" x14ac:dyDescent="0.35">
      <c r="A52" s="1"/>
      <c r="B52" s="1"/>
      <c r="C52" s="20"/>
      <c r="D52" s="1"/>
      <c r="E52" s="1"/>
      <c r="F52" s="23"/>
      <c r="G52" s="1"/>
      <c r="H52" s="1"/>
      <c r="I52" s="20"/>
      <c r="J52" s="1"/>
      <c r="K52" s="1"/>
      <c r="L52" s="20"/>
      <c r="M52" s="1"/>
      <c r="N52" s="17"/>
      <c r="O52" s="1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thickBot="1" x14ac:dyDescent="0.35">
      <c r="A53" s="1"/>
      <c r="B53" s="1"/>
      <c r="C53" s="20"/>
      <c r="D53" s="1"/>
      <c r="E53" s="1"/>
      <c r="F53" s="23"/>
      <c r="G53" s="1"/>
      <c r="H53" s="1"/>
      <c r="I53" s="20"/>
      <c r="J53" s="1"/>
      <c r="K53" s="1"/>
      <c r="L53" s="20"/>
      <c r="M53" s="1"/>
      <c r="N53" s="17"/>
      <c r="O53" s="1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thickBot="1" x14ac:dyDescent="0.35">
      <c r="A54" s="1"/>
      <c r="B54" s="1"/>
      <c r="C54" s="20"/>
      <c r="D54" s="1"/>
      <c r="E54" s="1"/>
      <c r="F54" s="23"/>
      <c r="G54" s="1"/>
      <c r="H54" s="1"/>
      <c r="I54" s="20"/>
      <c r="J54" s="1"/>
      <c r="K54" s="1"/>
      <c r="L54" s="20"/>
      <c r="M54" s="1"/>
      <c r="N54" s="17"/>
      <c r="O54" s="1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thickBot="1" x14ac:dyDescent="0.35">
      <c r="A55" s="1"/>
      <c r="B55" s="1"/>
      <c r="C55" s="20"/>
      <c r="D55" s="1"/>
      <c r="E55" s="1"/>
      <c r="F55" s="23"/>
      <c r="G55" s="1"/>
      <c r="H55" s="1"/>
      <c r="I55" s="20"/>
      <c r="J55" s="1"/>
      <c r="K55" s="1"/>
      <c r="L55" s="20"/>
      <c r="M55" s="1"/>
      <c r="N55" s="17"/>
      <c r="O55" s="1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thickBot="1" x14ac:dyDescent="0.35">
      <c r="A56" s="1"/>
      <c r="B56" s="1"/>
      <c r="C56" s="20"/>
      <c r="D56" s="1"/>
      <c r="E56" s="1"/>
      <c r="F56" s="23"/>
      <c r="G56" s="1"/>
      <c r="H56" s="1"/>
      <c r="I56" s="20"/>
      <c r="J56" s="1"/>
      <c r="K56" s="1"/>
      <c r="L56" s="20"/>
      <c r="M56" s="1"/>
      <c r="N56" s="17"/>
      <c r="O56" s="1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thickBot="1" x14ac:dyDescent="0.35">
      <c r="A57" s="1"/>
      <c r="B57" s="1"/>
      <c r="C57" s="20"/>
      <c r="D57" s="1"/>
      <c r="E57" s="1"/>
      <c r="F57" s="23"/>
      <c r="G57" s="1"/>
      <c r="H57" s="1"/>
      <c r="I57" s="20"/>
      <c r="J57" s="1"/>
      <c r="K57" s="1"/>
      <c r="L57" s="20"/>
      <c r="M57" s="1"/>
      <c r="N57" s="17"/>
      <c r="O57" s="1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thickBot="1" x14ac:dyDescent="0.35">
      <c r="A58" s="1"/>
      <c r="B58" s="1"/>
      <c r="C58" s="20"/>
      <c r="D58" s="1"/>
      <c r="E58" s="1"/>
      <c r="F58" s="23"/>
      <c r="G58" s="1"/>
      <c r="H58" s="1"/>
      <c r="I58" s="20"/>
      <c r="J58" s="1"/>
      <c r="K58" s="1"/>
      <c r="L58" s="20"/>
      <c r="M58" s="1"/>
      <c r="N58" s="17"/>
      <c r="O58" s="1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thickBot="1" x14ac:dyDescent="0.35">
      <c r="A59" s="1"/>
      <c r="B59" s="1"/>
      <c r="C59" s="20"/>
      <c r="D59" s="1"/>
      <c r="E59" s="1"/>
      <c r="F59" s="23"/>
      <c r="G59" s="1"/>
      <c r="H59" s="1"/>
      <c r="I59" s="20"/>
      <c r="J59" s="1"/>
      <c r="K59" s="1"/>
      <c r="L59" s="20"/>
      <c r="M59" s="1"/>
      <c r="N59" s="17"/>
      <c r="O59" s="1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thickBot="1" x14ac:dyDescent="0.35">
      <c r="A60" s="1"/>
      <c r="B60" s="1"/>
      <c r="C60" s="20"/>
      <c r="D60" s="1"/>
      <c r="E60" s="1"/>
      <c r="F60" s="23"/>
      <c r="G60" s="1"/>
      <c r="H60" s="1"/>
      <c r="I60" s="20"/>
      <c r="J60" s="1"/>
      <c r="K60" s="1"/>
      <c r="L60" s="20"/>
      <c r="M60" s="1"/>
      <c r="N60" s="17"/>
      <c r="O60" s="1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thickBot="1" x14ac:dyDescent="0.35">
      <c r="A61" s="1"/>
      <c r="B61" s="1"/>
      <c r="C61" s="20"/>
      <c r="D61" s="1"/>
      <c r="E61" s="1"/>
      <c r="F61" s="23"/>
      <c r="G61" s="1"/>
      <c r="H61" s="1"/>
      <c r="I61" s="20"/>
      <c r="J61" s="1"/>
      <c r="K61" s="1"/>
      <c r="L61" s="20"/>
      <c r="M61" s="1"/>
      <c r="N61" s="17"/>
      <c r="O61" s="1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thickBot="1" x14ac:dyDescent="0.35">
      <c r="A62" s="1"/>
      <c r="B62" s="1"/>
      <c r="C62" s="20"/>
      <c r="D62" s="1"/>
      <c r="E62" s="1"/>
      <c r="F62" s="23"/>
      <c r="G62" s="1"/>
      <c r="H62" s="1"/>
      <c r="I62" s="20"/>
      <c r="J62" s="1"/>
      <c r="K62" s="1"/>
      <c r="L62" s="20"/>
      <c r="M62" s="1"/>
      <c r="N62" s="17"/>
      <c r="O62" s="1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thickBot="1" x14ac:dyDescent="0.35">
      <c r="A63" s="1"/>
      <c r="B63" s="1"/>
      <c r="C63" s="20"/>
      <c r="D63" s="1"/>
      <c r="E63" s="1"/>
      <c r="F63" s="23"/>
      <c r="G63" s="1"/>
      <c r="H63" s="1"/>
      <c r="I63" s="20"/>
      <c r="J63" s="1"/>
      <c r="K63" s="1"/>
      <c r="L63" s="20"/>
      <c r="M63" s="1"/>
      <c r="N63" s="17"/>
      <c r="O63" s="1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thickBot="1" x14ac:dyDescent="0.35">
      <c r="A64" s="1"/>
      <c r="B64" s="1"/>
      <c r="C64" s="20"/>
      <c r="D64" s="1"/>
      <c r="E64" s="1"/>
      <c r="F64" s="23"/>
      <c r="G64" s="1"/>
      <c r="H64" s="1"/>
      <c r="I64" s="20"/>
      <c r="J64" s="1"/>
      <c r="K64" s="1"/>
      <c r="L64" s="20"/>
      <c r="M64" s="1"/>
      <c r="N64" s="17"/>
      <c r="O64" s="1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thickBot="1" x14ac:dyDescent="0.35">
      <c r="A65" s="1"/>
      <c r="B65" s="1"/>
      <c r="C65" s="20"/>
      <c r="D65" s="1"/>
      <c r="E65" s="1"/>
      <c r="F65" s="23"/>
      <c r="G65" s="1"/>
      <c r="H65" s="1"/>
      <c r="I65" s="20"/>
      <c r="J65" s="1"/>
      <c r="K65" s="1"/>
      <c r="L65" s="20"/>
      <c r="M65" s="1"/>
      <c r="N65" s="17"/>
      <c r="O65" s="1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thickBot="1" x14ac:dyDescent="0.35">
      <c r="A66" s="1"/>
      <c r="B66" s="1"/>
      <c r="C66" s="20"/>
      <c r="D66" s="1"/>
      <c r="E66" s="1"/>
      <c r="F66" s="23"/>
      <c r="G66" s="1"/>
      <c r="H66" s="1"/>
      <c r="I66" s="20"/>
      <c r="J66" s="1"/>
      <c r="K66" s="1"/>
      <c r="L66" s="20"/>
      <c r="M66" s="1"/>
      <c r="N66" s="17"/>
      <c r="O66" s="1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thickBot="1" x14ac:dyDescent="0.35">
      <c r="A67" s="1"/>
      <c r="B67" s="1"/>
      <c r="C67" s="20"/>
      <c r="D67" s="1"/>
      <c r="E67" s="1"/>
      <c r="F67" s="23"/>
      <c r="G67" s="1"/>
      <c r="H67" s="1"/>
      <c r="I67" s="20"/>
      <c r="J67" s="1"/>
      <c r="K67" s="1"/>
      <c r="L67" s="20"/>
      <c r="M67" s="1"/>
      <c r="N67" s="17"/>
      <c r="O67" s="1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thickBot="1" x14ac:dyDescent="0.35">
      <c r="A68" s="1"/>
      <c r="B68" s="1"/>
      <c r="C68" s="20"/>
      <c r="D68" s="1"/>
      <c r="E68" s="1"/>
      <c r="F68" s="23"/>
      <c r="G68" s="1"/>
      <c r="H68" s="1"/>
      <c r="I68" s="20"/>
      <c r="J68" s="1"/>
      <c r="K68" s="1"/>
      <c r="L68" s="20"/>
      <c r="M68" s="1"/>
      <c r="N68" s="17"/>
      <c r="O68" s="1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thickBot="1" x14ac:dyDescent="0.35">
      <c r="A69" s="1"/>
      <c r="B69" s="1"/>
      <c r="C69" s="20"/>
      <c r="D69" s="1"/>
      <c r="E69" s="1"/>
      <c r="F69" s="23"/>
      <c r="G69" s="1"/>
      <c r="H69" s="1"/>
      <c r="I69" s="20"/>
      <c r="J69" s="1"/>
      <c r="K69" s="1"/>
      <c r="L69" s="20"/>
      <c r="M69" s="1"/>
      <c r="N69" s="17"/>
      <c r="O69" s="1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thickBot="1" x14ac:dyDescent="0.35">
      <c r="A70" s="1"/>
      <c r="B70" s="2"/>
      <c r="C70" s="3"/>
      <c r="D70" s="2"/>
      <c r="E70" s="2"/>
      <c r="F70" s="4"/>
      <c r="G70" s="2"/>
      <c r="H70" s="2"/>
      <c r="I70" s="3"/>
      <c r="J70" s="2"/>
      <c r="K70" s="2"/>
      <c r="L70" s="3"/>
      <c r="M70" s="2"/>
      <c r="N70" s="17"/>
      <c r="O70" s="1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thickBot="1" x14ac:dyDescent="0.35">
      <c r="A71" s="5"/>
      <c r="B71" s="62" t="s">
        <v>24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24"/>
      <c r="O71" s="1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thickBot="1" x14ac:dyDescent="0.35">
      <c r="A72" s="5"/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7"/>
      <c r="N72" s="24"/>
      <c r="O72" s="1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thickBot="1" x14ac:dyDescent="0.35">
      <c r="A73" s="5"/>
      <c r="B73" s="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70"/>
      <c r="N73" s="24"/>
      <c r="O73" s="1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thickBot="1" x14ac:dyDescent="0.35">
      <c r="A74" s="1"/>
      <c r="B74" s="17"/>
      <c r="C74" s="18"/>
      <c r="D74" s="17"/>
      <c r="E74" s="17"/>
      <c r="F74" s="22"/>
      <c r="G74" s="17"/>
      <c r="H74" s="17"/>
      <c r="I74" s="18"/>
      <c r="J74" s="17"/>
      <c r="K74" s="17"/>
      <c r="L74" s="18"/>
      <c r="M74" s="17"/>
      <c r="N74" s="17"/>
      <c r="O74" s="1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thickBot="1" x14ac:dyDescent="0.35">
      <c r="A75" s="1"/>
      <c r="B75" s="1"/>
      <c r="C75" s="20"/>
      <c r="D75" s="1"/>
      <c r="E75" s="1"/>
      <c r="F75" s="23"/>
      <c r="G75" s="1"/>
      <c r="H75" s="1"/>
      <c r="I75" s="20"/>
      <c r="J75" s="1"/>
      <c r="K75" s="1"/>
      <c r="L75" s="20"/>
      <c r="M75" s="1"/>
      <c r="N75" s="17"/>
      <c r="O75" s="1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thickBot="1" x14ac:dyDescent="0.35">
      <c r="A76" s="1"/>
      <c r="B76" s="71" t="s">
        <v>25</v>
      </c>
      <c r="C76" s="72"/>
      <c r="D76" s="73"/>
      <c r="E76" s="25"/>
      <c r="F76" s="71" t="s">
        <v>26</v>
      </c>
      <c r="G76" s="72"/>
      <c r="H76" s="72"/>
      <c r="I76" s="73"/>
      <c r="J76" s="25"/>
      <c r="K76" s="71" t="s">
        <v>27</v>
      </c>
      <c r="L76" s="72"/>
      <c r="M76" s="72"/>
      <c r="N76" s="73"/>
      <c r="O76" s="1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thickBot="1" x14ac:dyDescent="0.35">
      <c r="A77" s="1"/>
      <c r="B77" s="1"/>
      <c r="C77" s="20"/>
      <c r="D77" s="1"/>
      <c r="E77" s="1"/>
      <c r="F77" s="23"/>
      <c r="G77" s="1"/>
      <c r="H77" s="1"/>
      <c r="I77" s="20"/>
      <c r="J77" s="1"/>
      <c r="K77" s="1"/>
      <c r="L77" s="20"/>
      <c r="M77" s="1"/>
      <c r="N77" s="17"/>
      <c r="O77" s="1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thickBot="1" x14ac:dyDescent="0.35">
      <c r="A78" s="1"/>
      <c r="B78" s="1"/>
      <c r="C78" s="20"/>
      <c r="D78" s="1"/>
      <c r="E78" s="1"/>
      <c r="F78" s="23"/>
      <c r="G78" s="1"/>
      <c r="H78" s="1"/>
      <c r="I78" s="20"/>
      <c r="J78" s="1"/>
      <c r="K78" s="1"/>
      <c r="L78" s="20"/>
      <c r="M78" s="1"/>
      <c r="N78" s="17"/>
      <c r="O78" s="1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thickBot="1" x14ac:dyDescent="0.35">
      <c r="A79" s="1"/>
      <c r="B79" s="1"/>
      <c r="C79" s="20"/>
      <c r="D79" s="1"/>
      <c r="E79" s="1"/>
      <c r="F79" s="23"/>
      <c r="G79" s="1"/>
      <c r="H79" s="1"/>
      <c r="I79" s="20"/>
      <c r="J79" s="1"/>
      <c r="K79" s="1"/>
      <c r="L79" s="20"/>
      <c r="M79" s="1"/>
      <c r="N79" s="17"/>
      <c r="O79" s="1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thickBot="1" x14ac:dyDescent="0.35">
      <c r="A80" s="1"/>
      <c r="B80" s="1"/>
      <c r="C80" s="20"/>
      <c r="D80" s="1"/>
      <c r="E80" s="1"/>
      <c r="F80" s="23"/>
      <c r="G80" s="1"/>
      <c r="H80" s="1"/>
      <c r="I80" s="20"/>
      <c r="J80" s="1"/>
      <c r="K80" s="1"/>
      <c r="L80" s="20"/>
      <c r="M80" s="1"/>
      <c r="N80" s="17"/>
      <c r="O80" s="1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thickBot="1" x14ac:dyDescent="0.35">
      <c r="A81" s="1"/>
      <c r="B81" s="1"/>
      <c r="C81" s="20"/>
      <c r="D81" s="1"/>
      <c r="E81" s="1"/>
      <c r="F81" s="23"/>
      <c r="G81" s="1"/>
      <c r="H81" s="1"/>
      <c r="I81" s="20"/>
      <c r="J81" s="1"/>
      <c r="K81" s="1"/>
      <c r="L81" s="20"/>
      <c r="M81" s="1"/>
      <c r="N81" s="17"/>
      <c r="O81" s="1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thickBot="1" x14ac:dyDescent="0.35">
      <c r="A82" s="1"/>
      <c r="B82" s="1"/>
      <c r="C82" s="20"/>
      <c r="D82" s="1"/>
      <c r="E82" s="1"/>
      <c r="F82" s="23"/>
      <c r="G82" s="1"/>
      <c r="H82" s="1"/>
      <c r="I82" s="20"/>
      <c r="J82" s="1"/>
      <c r="K82" s="1"/>
      <c r="L82" s="20"/>
      <c r="M82" s="1"/>
      <c r="N82" s="17"/>
      <c r="O82" s="1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thickBot="1" x14ac:dyDescent="0.35">
      <c r="A83" s="1"/>
      <c r="B83" s="1"/>
      <c r="C83" s="20"/>
      <c r="D83" s="1"/>
      <c r="E83" s="1"/>
      <c r="F83" s="23"/>
      <c r="G83" s="1"/>
      <c r="H83" s="1"/>
      <c r="I83" s="20"/>
      <c r="J83" s="1"/>
      <c r="K83" s="1"/>
      <c r="L83" s="20"/>
      <c r="M83" s="1"/>
      <c r="N83" s="17"/>
      <c r="O83" s="1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thickBot="1" x14ac:dyDescent="0.35">
      <c r="A84" s="1"/>
      <c r="B84" s="1"/>
      <c r="C84" s="20"/>
      <c r="D84" s="1"/>
      <c r="E84" s="1"/>
      <c r="F84" s="23"/>
      <c r="G84" s="1"/>
      <c r="H84" s="1"/>
      <c r="I84" s="20"/>
      <c r="J84" s="1"/>
      <c r="K84" s="1"/>
      <c r="L84" s="20"/>
      <c r="M84" s="1"/>
      <c r="N84" s="17"/>
      <c r="O84" s="1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thickBot="1" x14ac:dyDescent="0.35">
      <c r="A85" s="1"/>
      <c r="B85" s="1"/>
      <c r="C85" s="20"/>
      <c r="D85" s="1"/>
      <c r="E85" s="1"/>
      <c r="F85" s="23"/>
      <c r="G85" s="1"/>
      <c r="H85" s="1"/>
      <c r="I85" s="20"/>
      <c r="J85" s="1"/>
      <c r="K85" s="1"/>
      <c r="L85" s="20"/>
      <c r="M85" s="1"/>
      <c r="N85" s="17"/>
      <c r="O85" s="1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thickBot="1" x14ac:dyDescent="0.35">
      <c r="A86" s="1"/>
      <c r="B86" s="1"/>
      <c r="C86" s="20"/>
      <c r="D86" s="1"/>
      <c r="E86" s="1"/>
      <c r="F86" s="23"/>
      <c r="G86" s="1"/>
      <c r="H86" s="1"/>
      <c r="I86" s="20"/>
      <c r="J86" s="1"/>
      <c r="K86" s="1"/>
      <c r="L86" s="20"/>
      <c r="M86" s="1"/>
      <c r="N86" s="17"/>
      <c r="O86" s="1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thickBot="1" x14ac:dyDescent="0.35">
      <c r="A87" s="1"/>
      <c r="B87" s="1"/>
      <c r="C87" s="20"/>
      <c r="D87" s="1"/>
      <c r="E87" s="1"/>
      <c r="F87" s="23"/>
      <c r="G87" s="1"/>
      <c r="H87" s="1"/>
      <c r="I87" s="20"/>
      <c r="J87" s="1"/>
      <c r="K87" s="1"/>
      <c r="L87" s="20"/>
      <c r="M87" s="1"/>
      <c r="N87" s="17"/>
      <c r="O87" s="1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thickBot="1" x14ac:dyDescent="0.35">
      <c r="A88" s="1"/>
      <c r="B88" s="1"/>
      <c r="C88" s="20"/>
      <c r="D88" s="1"/>
      <c r="E88" s="1"/>
      <c r="F88" s="23"/>
      <c r="G88" s="1"/>
      <c r="H88" s="1"/>
      <c r="I88" s="20"/>
      <c r="J88" s="1"/>
      <c r="K88" s="1"/>
      <c r="L88" s="20"/>
      <c r="M88" s="1"/>
      <c r="N88" s="17"/>
      <c r="O88" s="1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thickBot="1" x14ac:dyDescent="0.35">
      <c r="A89" s="1"/>
      <c r="B89" s="1"/>
      <c r="C89" s="20"/>
      <c r="D89" s="1"/>
      <c r="E89" s="1"/>
      <c r="F89" s="23"/>
      <c r="G89" s="1"/>
      <c r="H89" s="1"/>
      <c r="I89" s="20"/>
      <c r="J89" s="1"/>
      <c r="K89" s="1"/>
      <c r="L89" s="20"/>
      <c r="M89" s="1"/>
      <c r="N89" s="17"/>
      <c r="O89" s="1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thickBot="1" x14ac:dyDescent="0.35">
      <c r="A90" s="1"/>
      <c r="B90" s="1"/>
      <c r="C90" s="20"/>
      <c r="D90" s="1"/>
      <c r="E90" s="1"/>
      <c r="F90" s="23"/>
      <c r="G90" s="1"/>
      <c r="H90" s="1"/>
      <c r="I90" s="20"/>
      <c r="J90" s="1"/>
      <c r="K90" s="1"/>
      <c r="L90" s="20"/>
      <c r="M90" s="1"/>
      <c r="N90" s="17"/>
      <c r="O90" s="1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thickBot="1" x14ac:dyDescent="0.35">
      <c r="A91" s="1"/>
      <c r="B91" s="1"/>
      <c r="C91" s="20"/>
      <c r="D91" s="1"/>
      <c r="E91" s="1"/>
      <c r="F91" s="23"/>
      <c r="G91" s="1"/>
      <c r="H91" s="1"/>
      <c r="I91" s="20"/>
      <c r="J91" s="1"/>
      <c r="K91" s="1"/>
      <c r="L91" s="20"/>
      <c r="M91" s="1"/>
      <c r="N91" s="17"/>
      <c r="O91" s="1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thickBot="1" x14ac:dyDescent="0.35">
      <c r="A92" s="1"/>
      <c r="B92" s="1"/>
      <c r="C92" s="20"/>
      <c r="D92" s="1"/>
      <c r="E92" s="1"/>
      <c r="F92" s="23"/>
      <c r="G92" s="1"/>
      <c r="H92" s="1"/>
      <c r="I92" s="20"/>
      <c r="J92" s="1"/>
      <c r="K92" s="1"/>
      <c r="L92" s="3"/>
      <c r="M92" s="2"/>
      <c r="N92" s="26"/>
      <c r="O92" s="27"/>
      <c r="P92" s="2"/>
      <c r="Q92" s="2"/>
      <c r="R92" s="2"/>
      <c r="S92" s="1"/>
      <c r="T92" s="1"/>
      <c r="U92" s="1"/>
      <c r="V92" s="1"/>
      <c r="W92" s="1"/>
      <c r="X92" s="1"/>
      <c r="Y92" s="1"/>
      <c r="Z92" s="1"/>
    </row>
    <row r="93" spans="1:26" ht="15" thickBot="1" x14ac:dyDescent="0.35">
      <c r="A93" s="1"/>
      <c r="B93" s="1"/>
      <c r="C93" s="74" t="s">
        <v>28</v>
      </c>
      <c r="D93" s="75"/>
      <c r="E93" s="75"/>
      <c r="F93" s="75"/>
      <c r="G93" s="75"/>
      <c r="H93" s="75"/>
      <c r="I93" s="75"/>
      <c r="J93" s="75"/>
      <c r="K93" s="75"/>
      <c r="L93" s="28" t="s">
        <v>29</v>
      </c>
      <c r="M93" s="76" t="s">
        <v>30</v>
      </c>
      <c r="N93" s="76"/>
      <c r="O93" s="76"/>
      <c r="P93" s="76"/>
      <c r="Q93" s="76"/>
      <c r="R93" s="29" t="s">
        <v>1</v>
      </c>
      <c r="S93" s="9"/>
      <c r="T93" s="1"/>
      <c r="U93" s="1"/>
      <c r="V93" s="1"/>
      <c r="W93" s="1"/>
      <c r="X93" s="1"/>
      <c r="Y93" s="1"/>
      <c r="Z93" s="1"/>
    </row>
    <row r="94" spans="1:26" ht="15" thickBot="1" x14ac:dyDescent="0.35">
      <c r="A94" s="1"/>
      <c r="B94" s="1"/>
      <c r="C94" s="20"/>
      <c r="D94" s="1"/>
      <c r="E94" s="1"/>
      <c r="F94" s="23"/>
      <c r="G94" s="1"/>
      <c r="H94" s="1"/>
      <c r="I94" s="20"/>
      <c r="J94" s="1"/>
      <c r="K94" s="5"/>
      <c r="L94" s="30">
        <v>1</v>
      </c>
      <c r="M94" s="61" t="s">
        <v>31</v>
      </c>
      <c r="N94" s="61"/>
      <c r="O94" s="61"/>
      <c r="P94" s="61"/>
      <c r="Q94" s="61"/>
      <c r="R94" s="32">
        <v>336</v>
      </c>
      <c r="S94" s="9"/>
      <c r="T94" s="1"/>
      <c r="U94" s="1"/>
      <c r="V94" s="1"/>
      <c r="W94" s="1"/>
      <c r="X94" s="1"/>
      <c r="Y94" s="1"/>
      <c r="Z94" s="1"/>
    </row>
    <row r="95" spans="1:26" ht="15" thickBot="1" x14ac:dyDescent="0.35">
      <c r="A95" s="1"/>
      <c r="B95" s="1"/>
      <c r="C95" s="20"/>
      <c r="D95" s="1"/>
      <c r="E95" s="1"/>
      <c r="F95" s="23"/>
      <c r="G95" s="1"/>
      <c r="H95" s="1"/>
      <c r="I95" s="20"/>
      <c r="J95" s="1"/>
      <c r="K95" s="5"/>
      <c r="L95" s="30">
        <v>2</v>
      </c>
      <c r="M95" s="61" t="s">
        <v>32</v>
      </c>
      <c r="N95" s="61"/>
      <c r="O95" s="61"/>
      <c r="P95" s="61"/>
      <c r="Q95" s="61"/>
      <c r="R95" s="32">
        <v>244</v>
      </c>
      <c r="S95" s="9"/>
      <c r="T95" s="1"/>
      <c r="U95" s="1"/>
      <c r="V95" s="1"/>
      <c r="W95" s="1"/>
      <c r="X95" s="1"/>
      <c r="Y95" s="1"/>
      <c r="Z95" s="1"/>
    </row>
    <row r="96" spans="1:26" ht="15" thickBot="1" x14ac:dyDescent="0.35">
      <c r="A96" s="1"/>
      <c r="B96" s="1"/>
      <c r="C96" s="20"/>
      <c r="D96" s="1"/>
      <c r="E96" s="1"/>
      <c r="F96" s="23"/>
      <c r="G96" s="1"/>
      <c r="H96" s="1"/>
      <c r="I96" s="20"/>
      <c r="J96" s="1"/>
      <c r="K96" s="5"/>
      <c r="L96" s="30">
        <v>3</v>
      </c>
      <c r="M96" s="61" t="s">
        <v>33</v>
      </c>
      <c r="N96" s="61"/>
      <c r="O96" s="61"/>
      <c r="P96" s="61"/>
      <c r="Q96" s="61"/>
      <c r="R96" s="32">
        <v>139</v>
      </c>
      <c r="S96" s="9"/>
      <c r="T96" s="1"/>
      <c r="U96" s="1"/>
      <c r="V96" s="1"/>
      <c r="W96" s="1"/>
      <c r="X96" s="1"/>
      <c r="Y96" s="1"/>
      <c r="Z96" s="1"/>
    </row>
    <row r="97" spans="1:26" ht="15" thickBot="1" x14ac:dyDescent="0.35">
      <c r="A97" s="1"/>
      <c r="B97" s="1"/>
      <c r="C97" s="20"/>
      <c r="D97" s="1"/>
      <c r="E97" s="1"/>
      <c r="F97" s="23"/>
      <c r="G97" s="1"/>
      <c r="H97" s="1"/>
      <c r="I97" s="20"/>
      <c r="J97" s="1"/>
      <c r="K97" s="5"/>
      <c r="L97" s="30">
        <v>4</v>
      </c>
      <c r="M97" s="61" t="s">
        <v>34</v>
      </c>
      <c r="N97" s="61"/>
      <c r="O97" s="61"/>
      <c r="P97" s="61"/>
      <c r="Q97" s="61"/>
      <c r="R97" s="32">
        <v>78</v>
      </c>
      <c r="S97" s="9"/>
      <c r="T97" s="1"/>
      <c r="U97" s="1"/>
      <c r="V97" s="1"/>
      <c r="W97" s="1"/>
      <c r="X97" s="1"/>
      <c r="Y97" s="1"/>
      <c r="Z97" s="1"/>
    </row>
    <row r="98" spans="1:26" ht="15" thickBot="1" x14ac:dyDescent="0.35">
      <c r="A98" s="1"/>
      <c r="B98" s="1"/>
      <c r="C98" s="20"/>
      <c r="D98" s="1"/>
      <c r="E98" s="1"/>
      <c r="F98" s="23"/>
      <c r="G98" s="1"/>
      <c r="H98" s="1"/>
      <c r="I98" s="20"/>
      <c r="J98" s="1"/>
      <c r="K98" s="5"/>
      <c r="L98" s="30">
        <v>5</v>
      </c>
      <c r="M98" s="61" t="s">
        <v>35</v>
      </c>
      <c r="N98" s="61"/>
      <c r="O98" s="61"/>
      <c r="P98" s="61"/>
      <c r="Q98" s="61"/>
      <c r="R98" s="32">
        <v>78</v>
      </c>
      <c r="S98" s="9"/>
      <c r="T98" s="1"/>
      <c r="U98" s="1"/>
      <c r="V98" s="1"/>
      <c r="W98" s="1"/>
      <c r="X98" s="1"/>
      <c r="Y98" s="1"/>
      <c r="Z98" s="1"/>
    </row>
    <row r="99" spans="1:26" ht="15" thickBot="1" x14ac:dyDescent="0.35">
      <c r="A99" s="1"/>
      <c r="B99" s="1"/>
      <c r="C99" s="20"/>
      <c r="D99" s="1"/>
      <c r="E99" s="1"/>
      <c r="F99" s="23"/>
      <c r="G99" s="1"/>
      <c r="H99" s="1"/>
      <c r="I99" s="20"/>
      <c r="J99" s="1"/>
      <c r="K99" s="5"/>
      <c r="L99" s="30">
        <v>6</v>
      </c>
      <c r="M99" s="61" t="s">
        <v>36</v>
      </c>
      <c r="N99" s="61"/>
      <c r="O99" s="61"/>
      <c r="P99" s="61"/>
      <c r="Q99" s="61"/>
      <c r="R99" s="32">
        <v>76</v>
      </c>
      <c r="S99" s="9"/>
      <c r="T99" s="1"/>
      <c r="U99" s="1"/>
      <c r="V99" s="1"/>
      <c r="W99" s="1"/>
      <c r="X99" s="1"/>
      <c r="Y99" s="1"/>
      <c r="Z99" s="1"/>
    </row>
    <row r="100" spans="1:26" ht="15" thickBot="1" x14ac:dyDescent="0.35">
      <c r="A100" s="1"/>
      <c r="B100" s="1"/>
      <c r="C100" s="20"/>
      <c r="D100" s="1"/>
      <c r="E100" s="1"/>
      <c r="F100" s="23"/>
      <c r="G100" s="1"/>
      <c r="H100" s="1"/>
      <c r="I100" s="20"/>
      <c r="J100" s="1"/>
      <c r="K100" s="5"/>
      <c r="L100" s="30">
        <v>7</v>
      </c>
      <c r="M100" s="61" t="s">
        <v>37</v>
      </c>
      <c r="N100" s="61"/>
      <c r="O100" s="61"/>
      <c r="P100" s="61"/>
      <c r="Q100" s="61"/>
      <c r="R100" s="32">
        <v>69</v>
      </c>
      <c r="S100" s="9"/>
      <c r="T100" s="1"/>
      <c r="U100" s="1"/>
      <c r="V100" s="1"/>
      <c r="W100" s="1"/>
      <c r="X100" s="1"/>
      <c r="Y100" s="1"/>
      <c r="Z100" s="1"/>
    </row>
    <row r="101" spans="1:26" ht="15" thickBot="1" x14ac:dyDescent="0.35">
      <c r="A101" s="1"/>
      <c r="B101" s="1"/>
      <c r="C101" s="20"/>
      <c r="D101" s="1"/>
      <c r="E101" s="1"/>
      <c r="F101" s="23"/>
      <c r="G101" s="1"/>
      <c r="H101" s="1"/>
      <c r="I101" s="20"/>
      <c r="J101" s="1"/>
      <c r="K101" s="5"/>
      <c r="L101" s="30">
        <v>8</v>
      </c>
      <c r="M101" s="61" t="s">
        <v>38</v>
      </c>
      <c r="N101" s="61"/>
      <c r="O101" s="61"/>
      <c r="P101" s="61"/>
      <c r="Q101" s="61"/>
      <c r="R101" s="32">
        <v>65</v>
      </c>
      <c r="S101" s="9"/>
      <c r="T101" s="1"/>
      <c r="U101" s="1"/>
      <c r="V101" s="1"/>
      <c r="W101" s="1"/>
      <c r="X101" s="1"/>
      <c r="Y101" s="1"/>
      <c r="Z101" s="1"/>
    </row>
    <row r="102" spans="1:26" ht="15" thickBot="1" x14ac:dyDescent="0.35">
      <c r="A102" s="1"/>
      <c r="B102" s="1"/>
      <c r="C102" s="20"/>
      <c r="D102" s="1"/>
      <c r="E102" s="1"/>
      <c r="F102" s="23"/>
      <c r="G102" s="1"/>
      <c r="H102" s="1"/>
      <c r="I102" s="20"/>
      <c r="J102" s="1"/>
      <c r="K102" s="5"/>
      <c r="L102" s="30">
        <v>9</v>
      </c>
      <c r="M102" s="61" t="s">
        <v>39</v>
      </c>
      <c r="N102" s="61"/>
      <c r="O102" s="61"/>
      <c r="P102" s="61"/>
      <c r="Q102" s="61"/>
      <c r="R102" s="32">
        <v>59</v>
      </c>
      <c r="S102" s="9"/>
      <c r="T102" s="1"/>
      <c r="U102" s="1"/>
      <c r="V102" s="1"/>
      <c r="W102" s="1"/>
      <c r="X102" s="1"/>
      <c r="Y102" s="1"/>
      <c r="Z102" s="1"/>
    </row>
    <row r="103" spans="1:26" ht="15" thickBot="1" x14ac:dyDescent="0.35">
      <c r="A103" s="1"/>
      <c r="B103" s="1"/>
      <c r="C103" s="20"/>
      <c r="D103" s="1"/>
      <c r="E103" s="1"/>
      <c r="F103" s="23"/>
      <c r="G103" s="1"/>
      <c r="H103" s="1"/>
      <c r="I103" s="20"/>
      <c r="J103" s="1"/>
      <c r="K103" s="5"/>
      <c r="L103" s="30">
        <v>10</v>
      </c>
      <c r="M103" s="61" t="s">
        <v>40</v>
      </c>
      <c r="N103" s="61"/>
      <c r="O103" s="61"/>
      <c r="P103" s="61"/>
      <c r="Q103" s="61"/>
      <c r="R103" s="32">
        <v>51</v>
      </c>
      <c r="S103" s="9"/>
      <c r="T103" s="1"/>
      <c r="U103" s="1"/>
      <c r="V103" s="1"/>
      <c r="W103" s="1"/>
      <c r="X103" s="1"/>
      <c r="Y103" s="1"/>
      <c r="Z103" s="1"/>
    </row>
    <row r="104" spans="1:26" ht="15" thickBot="1" x14ac:dyDescent="0.35">
      <c r="A104" s="1"/>
      <c r="B104" s="1"/>
      <c r="C104" s="20"/>
      <c r="D104" s="1"/>
      <c r="E104" s="1"/>
      <c r="F104" s="23"/>
      <c r="G104" s="1"/>
      <c r="H104" s="1"/>
      <c r="I104" s="20"/>
      <c r="J104" s="1"/>
      <c r="K104" s="5"/>
      <c r="L104" s="33">
        <v>11</v>
      </c>
      <c r="M104" s="77" t="s">
        <v>41</v>
      </c>
      <c r="N104" s="77"/>
      <c r="O104" s="77"/>
      <c r="P104" s="77"/>
      <c r="Q104" s="77"/>
      <c r="R104" s="34">
        <v>230</v>
      </c>
      <c r="S104" s="9"/>
      <c r="T104" s="1"/>
      <c r="U104" s="1"/>
      <c r="V104" s="1"/>
      <c r="W104" s="1"/>
      <c r="X104" s="1"/>
      <c r="Y104" s="1"/>
      <c r="Z104" s="1"/>
    </row>
    <row r="105" spans="1:26" ht="15" thickBot="1" x14ac:dyDescent="0.35">
      <c r="A105" s="1"/>
      <c r="B105" s="1"/>
      <c r="C105" s="20"/>
      <c r="D105" s="1"/>
      <c r="E105" s="1"/>
      <c r="F105" s="23"/>
      <c r="G105" s="1"/>
      <c r="H105" s="1"/>
      <c r="I105" s="20"/>
      <c r="J105" s="1"/>
      <c r="K105" s="1"/>
      <c r="L105" s="18"/>
      <c r="M105" s="17"/>
      <c r="N105" s="17"/>
      <c r="O105" s="18"/>
      <c r="P105" s="17"/>
      <c r="Q105" s="17"/>
      <c r="R105" s="17"/>
      <c r="S105" s="1"/>
      <c r="T105" s="1"/>
      <c r="U105" s="1"/>
      <c r="V105" s="1"/>
      <c r="W105" s="1"/>
      <c r="X105" s="1"/>
      <c r="Y105" s="1"/>
      <c r="Z105" s="1"/>
    </row>
    <row r="106" spans="1:26" ht="15" thickBot="1" x14ac:dyDescent="0.35">
      <c r="A106" s="1"/>
      <c r="B106" s="1"/>
      <c r="C106" s="20"/>
      <c r="D106" s="1"/>
      <c r="E106" s="1"/>
      <c r="F106" s="23"/>
      <c r="G106" s="1"/>
      <c r="H106" s="1"/>
      <c r="I106" s="20"/>
      <c r="J106" s="1"/>
      <c r="K106" s="1"/>
      <c r="L106" s="20"/>
      <c r="M106" s="1"/>
      <c r="N106" s="17"/>
      <c r="O106" s="1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thickBot="1" x14ac:dyDescent="0.35">
      <c r="A107" s="1"/>
      <c r="B107" s="1"/>
      <c r="C107" s="20"/>
      <c r="D107" s="1"/>
      <c r="E107" s="1"/>
      <c r="F107" s="23"/>
      <c r="G107" s="1"/>
      <c r="H107" s="1"/>
      <c r="I107" s="20"/>
      <c r="J107" s="1"/>
      <c r="K107" s="1"/>
      <c r="L107" s="20"/>
      <c r="M107" s="1"/>
      <c r="N107" s="17"/>
      <c r="O107" s="1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thickBot="1" x14ac:dyDescent="0.35">
      <c r="A108" s="1"/>
      <c r="B108" s="1"/>
      <c r="C108" s="20"/>
      <c r="D108" s="1"/>
      <c r="E108" s="1"/>
      <c r="F108" s="23"/>
      <c r="G108" s="1"/>
      <c r="H108" s="1"/>
      <c r="I108" s="20"/>
      <c r="J108" s="1"/>
      <c r="K108" s="1"/>
      <c r="L108" s="20"/>
      <c r="M108" s="1"/>
      <c r="N108" s="17"/>
      <c r="O108" s="1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thickBot="1" x14ac:dyDescent="0.35">
      <c r="A109" s="1"/>
      <c r="B109" s="1"/>
      <c r="C109" s="20"/>
      <c r="D109" s="1"/>
      <c r="E109" s="1"/>
      <c r="F109" s="23"/>
      <c r="G109" s="1"/>
      <c r="H109" s="1"/>
      <c r="I109" s="20"/>
      <c r="J109" s="1"/>
      <c r="K109" s="1"/>
      <c r="L109" s="20"/>
      <c r="M109" s="1"/>
      <c r="N109" s="17"/>
      <c r="O109" s="1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thickBot="1" x14ac:dyDescent="0.35">
      <c r="A110" s="1"/>
      <c r="B110" s="1"/>
      <c r="C110" s="20"/>
      <c r="D110" s="1"/>
      <c r="E110" s="1"/>
      <c r="F110" s="23"/>
      <c r="G110" s="1"/>
      <c r="H110" s="1"/>
      <c r="I110" s="20"/>
      <c r="J110" s="1"/>
      <c r="K110" s="1"/>
      <c r="L110" s="20"/>
      <c r="M110" s="1"/>
      <c r="N110" s="17"/>
      <c r="O110" s="1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thickBot="1" x14ac:dyDescent="0.35">
      <c r="A111" s="1"/>
      <c r="B111" s="1"/>
      <c r="C111" s="20"/>
      <c r="D111" s="1"/>
      <c r="E111" s="1"/>
      <c r="F111" s="23"/>
      <c r="G111" s="1"/>
      <c r="H111" s="1"/>
      <c r="I111" s="20"/>
      <c r="J111" s="1"/>
      <c r="K111" s="1"/>
      <c r="L111" s="20"/>
      <c r="M111" s="1"/>
      <c r="N111" s="17"/>
      <c r="O111" s="18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thickBot="1" x14ac:dyDescent="0.35">
      <c r="A112" s="1"/>
      <c r="B112" s="1"/>
      <c r="C112" s="20"/>
      <c r="D112" s="1"/>
      <c r="E112" s="1"/>
      <c r="F112" s="23"/>
      <c r="G112" s="1"/>
      <c r="H112" s="1"/>
      <c r="I112" s="20"/>
      <c r="J112" s="1"/>
      <c r="K112" s="1"/>
      <c r="L112" s="20"/>
      <c r="M112" s="1"/>
      <c r="N112" s="17"/>
      <c r="O112" s="18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thickBot="1" x14ac:dyDescent="0.35">
      <c r="A113" s="1"/>
      <c r="B113" s="1"/>
      <c r="C113" s="20"/>
      <c r="D113" s="1"/>
      <c r="E113" s="1"/>
      <c r="F113" s="23"/>
      <c r="G113" s="1"/>
      <c r="H113" s="1"/>
      <c r="I113" s="20"/>
      <c r="J113" s="1"/>
      <c r="K113" s="2"/>
      <c r="L113" s="3"/>
      <c r="M113" s="2"/>
      <c r="N113" s="17"/>
      <c r="O113" s="18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thickBot="1" x14ac:dyDescent="0.35">
      <c r="A114" s="5"/>
      <c r="B114" s="35" t="s">
        <v>42</v>
      </c>
      <c r="C114" s="36" t="s">
        <v>1</v>
      </c>
      <c r="D114" s="8"/>
      <c r="E114" s="35" t="s">
        <v>43</v>
      </c>
      <c r="F114" s="35" t="s">
        <v>1</v>
      </c>
      <c r="G114" s="8"/>
      <c r="H114" s="35" t="s">
        <v>44</v>
      </c>
      <c r="I114" s="35" t="s">
        <v>1</v>
      </c>
      <c r="J114" s="5"/>
      <c r="K114" s="6" t="s">
        <v>30</v>
      </c>
      <c r="L114" s="37" t="s">
        <v>45</v>
      </c>
      <c r="M114" s="6" t="s">
        <v>1</v>
      </c>
      <c r="N114" s="24"/>
      <c r="O114" s="1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thickBot="1" x14ac:dyDescent="0.35">
      <c r="A115" s="5"/>
      <c r="B115" s="10" t="s">
        <v>46</v>
      </c>
      <c r="C115" s="19">
        <v>283</v>
      </c>
      <c r="D115" s="50">
        <f>C115/$C$123</f>
        <v>0.19859649122807019</v>
      </c>
      <c r="E115" s="10" t="s">
        <v>47</v>
      </c>
      <c r="F115" s="38">
        <v>1131</v>
      </c>
      <c r="G115" s="8"/>
      <c r="H115" s="10" t="s">
        <v>48</v>
      </c>
      <c r="I115" s="38">
        <v>985</v>
      </c>
      <c r="J115" s="5"/>
      <c r="K115" s="10" t="s">
        <v>31</v>
      </c>
      <c r="L115" s="13">
        <v>1</v>
      </c>
      <c r="M115" s="38">
        <v>336</v>
      </c>
      <c r="N115" s="24"/>
      <c r="O115" s="18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thickBot="1" x14ac:dyDescent="0.35">
      <c r="A116" s="5"/>
      <c r="B116" s="10" t="s">
        <v>49</v>
      </c>
      <c r="C116" s="19">
        <v>208</v>
      </c>
      <c r="D116" s="50">
        <f t="shared" ref="D116:D122" si="0">C116/$C$123</f>
        <v>0.14596491228070174</v>
      </c>
      <c r="E116" s="10" t="s">
        <v>50</v>
      </c>
      <c r="F116" s="38">
        <v>167</v>
      </c>
      <c r="G116" s="8"/>
      <c r="H116" s="10" t="s">
        <v>51</v>
      </c>
      <c r="I116" s="38">
        <v>238</v>
      </c>
      <c r="J116" s="5"/>
      <c r="K116" s="10" t="s">
        <v>32</v>
      </c>
      <c r="L116" s="13">
        <v>2</v>
      </c>
      <c r="M116" s="38">
        <v>244</v>
      </c>
      <c r="N116" s="24"/>
      <c r="O116" s="18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thickBot="1" x14ac:dyDescent="0.35">
      <c r="A117" s="5"/>
      <c r="B117" s="10" t="s">
        <v>52</v>
      </c>
      <c r="C117" s="19">
        <v>199</v>
      </c>
      <c r="D117" s="50">
        <f t="shared" si="0"/>
        <v>0.13964912280701755</v>
      </c>
      <c r="E117" s="10" t="s">
        <v>53</v>
      </c>
      <c r="F117" s="38">
        <v>93</v>
      </c>
      <c r="G117" s="8"/>
      <c r="H117" s="10" t="s">
        <v>54</v>
      </c>
      <c r="I117" s="38">
        <v>105</v>
      </c>
      <c r="J117" s="5"/>
      <c r="K117" s="10" t="s">
        <v>33</v>
      </c>
      <c r="L117" s="13">
        <v>3</v>
      </c>
      <c r="M117" s="38">
        <v>139</v>
      </c>
      <c r="N117" s="24"/>
      <c r="O117" s="18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thickBot="1" x14ac:dyDescent="0.35">
      <c r="A118" s="5"/>
      <c r="B118" s="10" t="s">
        <v>55</v>
      </c>
      <c r="C118" s="19">
        <v>189</v>
      </c>
      <c r="D118" s="50">
        <f t="shared" si="0"/>
        <v>0.13263157894736843</v>
      </c>
      <c r="E118" s="10" t="s">
        <v>56</v>
      </c>
      <c r="F118" s="38">
        <v>21</v>
      </c>
      <c r="G118" s="8"/>
      <c r="H118" s="10" t="s">
        <v>57</v>
      </c>
      <c r="I118" s="38">
        <v>66</v>
      </c>
      <c r="J118" s="5"/>
      <c r="K118" s="10" t="s">
        <v>34</v>
      </c>
      <c r="L118" s="13">
        <v>4</v>
      </c>
      <c r="M118" s="38">
        <v>78</v>
      </c>
      <c r="N118" s="24"/>
      <c r="O118" s="18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thickBot="1" x14ac:dyDescent="0.35">
      <c r="A119" s="5"/>
      <c r="B119" s="10" t="s">
        <v>58</v>
      </c>
      <c r="C119" s="19">
        <v>173</v>
      </c>
      <c r="D119" s="50">
        <f t="shared" si="0"/>
        <v>0.12140350877192982</v>
      </c>
      <c r="E119" s="10" t="s">
        <v>59</v>
      </c>
      <c r="F119" s="38">
        <v>13</v>
      </c>
      <c r="G119" s="8"/>
      <c r="H119" s="10" t="s">
        <v>60</v>
      </c>
      <c r="I119" s="38">
        <v>17</v>
      </c>
      <c r="J119" s="5"/>
      <c r="K119" s="10" t="s">
        <v>35</v>
      </c>
      <c r="L119" s="13">
        <v>5</v>
      </c>
      <c r="M119" s="38">
        <v>78</v>
      </c>
      <c r="N119" s="24"/>
      <c r="O119" s="18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thickBot="1" x14ac:dyDescent="0.35">
      <c r="A120" s="5"/>
      <c r="B120" s="10" t="s">
        <v>61</v>
      </c>
      <c r="C120" s="19">
        <v>167</v>
      </c>
      <c r="D120" s="50">
        <f t="shared" si="0"/>
        <v>0.11719298245614035</v>
      </c>
      <c r="E120" s="17"/>
      <c r="F120" s="18">
        <f>SUM(F112:F119)</f>
        <v>1425</v>
      </c>
      <c r="G120" s="5"/>
      <c r="H120" s="10" t="s">
        <v>62</v>
      </c>
      <c r="I120" s="38">
        <v>14</v>
      </c>
      <c r="J120" s="5"/>
      <c r="K120" s="10" t="s">
        <v>36</v>
      </c>
      <c r="L120" s="13">
        <v>6</v>
      </c>
      <c r="M120" s="38">
        <v>76</v>
      </c>
      <c r="N120" s="24"/>
      <c r="O120" s="18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thickBot="1" x14ac:dyDescent="0.35">
      <c r="A121" s="5"/>
      <c r="B121" s="10" t="s">
        <v>63</v>
      </c>
      <c r="C121" s="19">
        <v>127</v>
      </c>
      <c r="D121" s="50">
        <f t="shared" si="0"/>
        <v>8.9122807017543854E-2</v>
      </c>
      <c r="E121" s="1"/>
      <c r="F121" s="23"/>
      <c r="G121" s="1"/>
      <c r="H121" s="17"/>
      <c r="I121" s="18">
        <f>SUM(I113:I120)</f>
        <v>1425</v>
      </c>
      <c r="J121" s="5"/>
      <c r="K121" s="10" t="s">
        <v>37</v>
      </c>
      <c r="L121" s="13">
        <v>7</v>
      </c>
      <c r="M121" s="38">
        <v>69</v>
      </c>
      <c r="N121" s="24"/>
      <c r="O121" s="18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thickBot="1" x14ac:dyDescent="0.35">
      <c r="A122" s="5"/>
      <c r="B122" s="10" t="s">
        <v>64</v>
      </c>
      <c r="C122" s="19">
        <v>79</v>
      </c>
      <c r="D122" s="50">
        <f t="shared" si="0"/>
        <v>5.5438596491228072E-2</v>
      </c>
      <c r="E122" s="1"/>
      <c r="F122" s="23"/>
      <c r="G122" s="1"/>
      <c r="H122" s="1"/>
      <c r="I122" s="20"/>
      <c r="J122" s="5"/>
      <c r="K122" s="10" t="s">
        <v>65</v>
      </c>
      <c r="L122" s="13">
        <v>8</v>
      </c>
      <c r="M122" s="38">
        <v>65</v>
      </c>
      <c r="N122" s="24"/>
      <c r="O122" s="18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thickBot="1" x14ac:dyDescent="0.35">
      <c r="A123" s="1"/>
      <c r="B123" s="17"/>
      <c r="C123" s="18">
        <f>SUM(C115:C122)</f>
        <v>1425</v>
      </c>
      <c r="D123" s="1"/>
      <c r="E123" s="1"/>
      <c r="F123" s="23"/>
      <c r="G123" s="1"/>
      <c r="H123" s="1"/>
      <c r="I123" s="59">
        <f>97/I121</f>
        <v>6.8070175438596489E-2</v>
      </c>
      <c r="J123" s="5"/>
      <c r="K123" s="10" t="s">
        <v>39</v>
      </c>
      <c r="L123" s="13">
        <v>9</v>
      </c>
      <c r="M123" s="38">
        <v>59</v>
      </c>
      <c r="N123" s="24"/>
      <c r="O123" s="18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thickBot="1" x14ac:dyDescent="0.35">
      <c r="A124" s="1"/>
      <c r="B124" s="1"/>
      <c r="C124" s="20"/>
      <c r="D124" s="1"/>
      <c r="E124" s="1"/>
      <c r="F124" s="23"/>
      <c r="G124" s="1"/>
      <c r="H124" s="1"/>
      <c r="I124" s="20"/>
      <c r="J124" s="5"/>
      <c r="K124" s="10" t="s">
        <v>40</v>
      </c>
      <c r="L124" s="13">
        <v>10</v>
      </c>
      <c r="M124" s="38">
        <v>51</v>
      </c>
      <c r="N124" s="24"/>
      <c r="O124" s="18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thickBo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5"/>
      <c r="K125" s="39" t="s">
        <v>41</v>
      </c>
      <c r="L125" s="13">
        <v>11</v>
      </c>
      <c r="M125" s="13">
        <v>230</v>
      </c>
      <c r="N125" s="24"/>
      <c r="O125" s="18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thickBo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7"/>
      <c r="L126" s="17"/>
      <c r="M126" s="18">
        <f>SUM(M115:M125)</f>
        <v>1425</v>
      </c>
      <c r="N126" s="51">
        <f>719/M126</f>
        <v>0.50456140350877188</v>
      </c>
      <c r="O126" s="18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thickBo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7"/>
      <c r="O127" s="18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thickBo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thickBo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thickBo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thickBo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thickBo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thickBo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thickBo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thickBo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thickBo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thickBo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40"/>
      <c r="L137" s="4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thickBo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L138" s="40"/>
      <c r="M138" s="41"/>
    </row>
  </sheetData>
  <mergeCells count="17">
    <mergeCell ref="M100:Q100"/>
    <mergeCell ref="M101:Q101"/>
    <mergeCell ref="M102:Q102"/>
    <mergeCell ref="M103:Q103"/>
    <mergeCell ref="M104:Q104"/>
    <mergeCell ref="M99:Q99"/>
    <mergeCell ref="B71:M73"/>
    <mergeCell ref="B76:D76"/>
    <mergeCell ref="F76:I76"/>
    <mergeCell ref="K76:N76"/>
    <mergeCell ref="C93:K93"/>
    <mergeCell ref="M93:Q93"/>
    <mergeCell ref="M94:Q94"/>
    <mergeCell ref="M95:Q95"/>
    <mergeCell ref="M96:Q96"/>
    <mergeCell ref="M97:Q97"/>
    <mergeCell ref="M98:Q9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20" sqref="E20"/>
    </sheetView>
  </sheetViews>
  <sheetFormatPr defaultRowHeight="14.4" x14ac:dyDescent="0.3"/>
  <cols>
    <col min="1" max="1" width="25.109375" bestFit="1" customWidth="1"/>
    <col min="2" max="2" width="25.21875" style="42" bestFit="1" customWidth="1"/>
    <col min="3" max="3" width="13.77734375" bestFit="1" customWidth="1"/>
    <col min="4" max="4" width="16.33203125" bestFit="1" customWidth="1"/>
    <col min="5" max="5" width="20" bestFit="1" customWidth="1"/>
    <col min="6" max="6" width="11" bestFit="1" customWidth="1"/>
    <col min="7" max="7" width="14.88671875" bestFit="1" customWidth="1"/>
    <col min="8" max="8" width="13.88671875" bestFit="1" customWidth="1"/>
  </cols>
  <sheetData>
    <row r="1" spans="1:8" x14ac:dyDescent="0.3">
      <c r="A1" s="44" t="s">
        <v>66</v>
      </c>
      <c r="B1" s="45" t="s">
        <v>67</v>
      </c>
      <c r="C1" t="s">
        <v>68</v>
      </c>
      <c r="D1" t="s">
        <v>69</v>
      </c>
    </row>
    <row r="2" spans="1:8" x14ac:dyDescent="0.3">
      <c r="A2" s="40" t="s">
        <v>60</v>
      </c>
      <c r="B2" s="42">
        <v>572922375</v>
      </c>
      <c r="C2" s="46">
        <v>0</v>
      </c>
      <c r="D2" s="47">
        <f>C2*B2</f>
        <v>0</v>
      </c>
    </row>
    <row r="3" spans="1:8" x14ac:dyDescent="0.3">
      <c r="A3" s="40" t="s">
        <v>62</v>
      </c>
      <c r="B3" s="42">
        <v>185978413</v>
      </c>
      <c r="C3" s="46">
        <v>0.02</v>
      </c>
      <c r="D3" s="47">
        <f t="shared" ref="D3:D7" si="0">C3*B3</f>
        <v>3719568.2600000002</v>
      </c>
    </row>
    <row r="4" spans="1:8" x14ac:dyDescent="0.3">
      <c r="A4" s="40" t="s">
        <v>57</v>
      </c>
      <c r="B4" s="42">
        <v>1441743521</v>
      </c>
      <c r="C4" s="46">
        <v>0.04</v>
      </c>
      <c r="D4" s="47">
        <f t="shared" si="0"/>
        <v>57669740.840000004</v>
      </c>
    </row>
    <row r="5" spans="1:8" x14ac:dyDescent="0.3">
      <c r="A5" s="40" t="s">
        <v>48</v>
      </c>
      <c r="B5" s="42">
        <v>25709853653</v>
      </c>
      <c r="C5" s="46">
        <v>0.1</v>
      </c>
      <c r="D5" s="47">
        <f t="shared" si="0"/>
        <v>2570985365.3000002</v>
      </c>
    </row>
    <row r="6" spans="1:8" x14ac:dyDescent="0.3">
      <c r="A6" s="40" t="s">
        <v>51</v>
      </c>
      <c r="B6" s="42">
        <v>3724876039</v>
      </c>
      <c r="C6" s="46">
        <v>0.15</v>
      </c>
      <c r="D6" s="47">
        <f t="shared" si="0"/>
        <v>558731405.85000002</v>
      </c>
    </row>
    <row r="7" spans="1:8" x14ac:dyDescent="0.3">
      <c r="A7" s="40" t="s">
        <v>54</v>
      </c>
      <c r="B7" s="42">
        <v>1255335547</v>
      </c>
      <c r="C7" s="46">
        <v>0.2</v>
      </c>
      <c r="D7" s="47">
        <f t="shared" si="0"/>
        <v>251067109.40000001</v>
      </c>
    </row>
    <row r="8" spans="1:8" x14ac:dyDescent="0.3">
      <c r="A8" s="56" t="s">
        <v>70</v>
      </c>
      <c r="B8" s="57">
        <f>SUM(B2:B7)</f>
        <v>32890709548</v>
      </c>
      <c r="C8" s="58">
        <f>D8/B8</f>
        <v>0.10465487783492679</v>
      </c>
      <c r="D8" s="57">
        <f>SUM(D2:D7)</f>
        <v>3442173189.6500001</v>
      </c>
    </row>
    <row r="9" spans="1:8" x14ac:dyDescent="0.3">
      <c r="D9" s="48"/>
      <c r="E9" t="s">
        <v>71</v>
      </c>
      <c r="F9" t="s">
        <v>72</v>
      </c>
      <c r="G9" t="s">
        <v>83</v>
      </c>
      <c r="H9" t="s">
        <v>84</v>
      </c>
    </row>
    <row r="10" spans="1:8" x14ac:dyDescent="0.3">
      <c r="C10" t="s">
        <v>73</v>
      </c>
      <c r="D10" s="40">
        <v>5</v>
      </c>
      <c r="E10" s="42">
        <f>D10*$D$8</f>
        <v>17210865948.25</v>
      </c>
      <c r="F10">
        <f>3000000000</f>
        <v>3000000000</v>
      </c>
      <c r="G10" s="49">
        <f>E10-F10</f>
        <v>14210865948.25</v>
      </c>
      <c r="H10" s="49">
        <f>G10/4.6</f>
        <v>3089318684.402174</v>
      </c>
    </row>
    <row r="11" spans="1:8" ht="15" thickBot="1" x14ac:dyDescent="0.35">
      <c r="D11" s="40">
        <v>6.5</v>
      </c>
      <c r="E11" s="42">
        <f>D11*$D$8</f>
        <v>22374125732.725002</v>
      </c>
      <c r="F11">
        <f t="shared" ref="F11:F13" si="1">3000000000</f>
        <v>3000000000</v>
      </c>
      <c r="G11" s="49">
        <f t="shared" ref="G11" si="2">E11-F11</f>
        <v>19374125732.725002</v>
      </c>
      <c r="H11" s="49">
        <f t="shared" ref="H11:H13" si="3">G11/4.6</f>
        <v>4211766463.6358705</v>
      </c>
    </row>
    <row r="12" spans="1:8" ht="15" thickBot="1" x14ac:dyDescent="0.35">
      <c r="D12" s="78">
        <v>7</v>
      </c>
      <c r="E12" s="79">
        <f>D12*$D$8</f>
        <v>24095212327.549999</v>
      </c>
      <c r="F12" s="80">
        <f t="shared" si="1"/>
        <v>3000000000</v>
      </c>
      <c r="G12" s="81">
        <f>E12-F12</f>
        <v>21095212327.549999</v>
      </c>
      <c r="H12" s="82">
        <f>G12/4.6</f>
        <v>4585915723.380435</v>
      </c>
    </row>
    <row r="13" spans="1:8" x14ac:dyDescent="0.3">
      <c r="D13" s="40">
        <v>8</v>
      </c>
      <c r="E13" s="42">
        <f t="shared" ref="E13" si="4">D13*$D$8</f>
        <v>27537385517.200001</v>
      </c>
      <c r="F13">
        <f t="shared" si="1"/>
        <v>3000000000</v>
      </c>
      <c r="G13" s="49">
        <f>E13-F13</f>
        <v>24537385517.200001</v>
      </c>
      <c r="H13" s="49">
        <f t="shared" si="3"/>
        <v>5334214242.869566</v>
      </c>
    </row>
    <row r="15" spans="1:8" x14ac:dyDescent="0.3">
      <c r="G15" s="49">
        <f>G12/B26</f>
        <v>14803657.773719298</v>
      </c>
    </row>
    <row r="19" spans="1:3" x14ac:dyDescent="0.3">
      <c r="A19" s="6" t="s">
        <v>74</v>
      </c>
      <c r="B19" s="6" t="s">
        <v>75</v>
      </c>
      <c r="C19" s="52" t="s">
        <v>76</v>
      </c>
    </row>
    <row r="20" spans="1:3" x14ac:dyDescent="0.3">
      <c r="A20" s="31" t="s">
        <v>77</v>
      </c>
      <c r="B20" s="38">
        <v>40</v>
      </c>
      <c r="C20" s="53">
        <v>0</v>
      </c>
    </row>
    <row r="21" spans="1:3" x14ac:dyDescent="0.3">
      <c r="A21" s="31" t="s">
        <v>78</v>
      </c>
      <c r="B21" s="38">
        <v>9</v>
      </c>
      <c r="C21" s="53">
        <v>9</v>
      </c>
    </row>
    <row r="22" spans="1:3" x14ac:dyDescent="0.3">
      <c r="A22" s="31" t="s">
        <v>79</v>
      </c>
      <c r="B22" s="38">
        <v>44</v>
      </c>
      <c r="C22" s="53">
        <v>165</v>
      </c>
    </row>
    <row r="23" spans="1:3" x14ac:dyDescent="0.3">
      <c r="A23" s="31" t="s">
        <v>80</v>
      </c>
      <c r="B23" s="38">
        <v>112</v>
      </c>
      <c r="C23" s="53">
        <v>909</v>
      </c>
    </row>
    <row r="24" spans="1:3" x14ac:dyDescent="0.3">
      <c r="A24" s="31" t="s">
        <v>81</v>
      </c>
      <c r="B24" s="38">
        <v>686</v>
      </c>
      <c r="C24" s="53">
        <v>18635</v>
      </c>
    </row>
    <row r="25" spans="1:3" x14ac:dyDescent="0.3">
      <c r="A25" s="54" t="s">
        <v>82</v>
      </c>
      <c r="B25" s="38">
        <v>534</v>
      </c>
      <c r="C25" s="53">
        <v>84743</v>
      </c>
    </row>
    <row r="26" spans="1:3" x14ac:dyDescent="0.3">
      <c r="A26" s="55" t="s">
        <v>7</v>
      </c>
      <c r="B26" s="39">
        <f>SUM(B20:B25)</f>
        <v>1425</v>
      </c>
      <c r="C26" s="39">
        <f>SUM(C20:C25)</f>
        <v>104461</v>
      </c>
    </row>
    <row r="27" spans="1:3" x14ac:dyDescent="0.3">
      <c r="B27" s="60">
        <f>1220/B26</f>
        <v>0.85614035087719298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STATS</vt:lpstr>
      <vt:lpstr>IMPACT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2018-06-04T07:40:09Z</dcterms:modified>
</cp:coreProperties>
</file>